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vz7\HVZ_DATA\FINANCIJE\PLANOVI  IZVJEŠĆA  SJEDNICE\ZA OBJAVU\2022\"/>
    </mc:Choice>
  </mc:AlternateContent>
  <bookViews>
    <workbookView xWindow="19485" yWindow="1185" windowWidth="24675" windowHeight="14145"/>
  </bookViews>
  <sheets>
    <sheet name="Izvor 11 i 12" sheetId="1" r:id="rId1"/>
    <sheet name="Ostali izvori" sheetId="4" r:id="rId2"/>
  </sheets>
  <definedNames>
    <definedName name="_xlnm._FilterDatabase" localSheetId="0" hidden="1">'Izvor 11 i 12'!$C$16:$H$227</definedName>
    <definedName name="_xlnm._FilterDatabase" localSheetId="1" hidden="1">'Ostali izvori'!$C$25:$F$80</definedName>
    <definedName name="_xlnm.Print_Area" localSheetId="0">'Izvor 11 i 12'!$A$1:$H$271</definedName>
    <definedName name="_xlnm.Print_Area" localSheetId="1">'Ostali izvori'!$A$1:$F$161</definedName>
    <definedName name="_xlnm.Print_Titles" localSheetId="0">'Izvor 11 i 12'!$11:$13</definedName>
    <definedName name="_xlnm.Print_Titles" localSheetId="1">'Ostali izvori'!$10:$10</definedName>
  </definedNames>
  <calcPr calcId="152511"/>
</workbook>
</file>

<file path=xl/calcChain.xml><?xml version="1.0" encoding="utf-8"?>
<calcChain xmlns="http://schemas.openxmlformats.org/spreadsheetml/2006/main">
  <c r="F20" i="4" l="1"/>
  <c r="F19" i="4" s="1"/>
  <c r="F18" i="4" s="1"/>
  <c r="E19" i="4"/>
  <c r="E18" i="4" s="1"/>
  <c r="D19" i="4"/>
  <c r="C19" i="4"/>
  <c r="C18" i="4" s="1"/>
  <c r="D18" i="4"/>
  <c r="D242" i="1" l="1"/>
  <c r="D249" i="1"/>
  <c r="D165" i="1" l="1"/>
  <c r="E165" i="1"/>
  <c r="F165" i="1"/>
  <c r="G165" i="1"/>
  <c r="C165" i="1"/>
  <c r="H166" i="1"/>
  <c r="D105" i="4" l="1"/>
  <c r="E105" i="4"/>
  <c r="C105" i="4"/>
  <c r="F111" i="4"/>
  <c r="F110" i="4" s="1"/>
  <c r="F109" i="4"/>
  <c r="F107" i="4"/>
  <c r="F106" i="4"/>
  <c r="F105" i="4" s="1"/>
  <c r="F104" i="4"/>
  <c r="F103" i="4" s="1"/>
  <c r="F102" i="4"/>
  <c r="F101" i="4" s="1"/>
  <c r="E110" i="4"/>
  <c r="D110" i="4"/>
  <c r="C110" i="4"/>
  <c r="E103" i="4"/>
  <c r="D103" i="4"/>
  <c r="C103" i="4"/>
  <c r="E101" i="4"/>
  <c r="D101" i="4"/>
  <c r="C101" i="4"/>
  <c r="D150" i="4" l="1"/>
  <c r="E150" i="4"/>
  <c r="C150" i="4"/>
  <c r="F108" i="4"/>
  <c r="E108" i="4"/>
  <c r="D108" i="4"/>
  <c r="C108" i="4"/>
  <c r="F100" i="4"/>
  <c r="F99" i="4" s="1"/>
  <c r="F98" i="4" s="1"/>
  <c r="E99" i="4"/>
  <c r="D99" i="4"/>
  <c r="D98" i="4" s="1"/>
  <c r="C99" i="4"/>
  <c r="C98" i="4" s="1"/>
  <c r="C97" i="4"/>
  <c r="E98" i="4" l="1"/>
  <c r="E97" i="4" s="1"/>
  <c r="D97" i="4"/>
  <c r="F97" i="4"/>
  <c r="F154" i="4" l="1"/>
  <c r="F153" i="4" s="1"/>
  <c r="F152" i="4" s="1"/>
  <c r="E153" i="4"/>
  <c r="E152" i="4" s="1"/>
  <c r="D153" i="4"/>
  <c r="D152" i="4" s="1"/>
  <c r="C153" i="4"/>
  <c r="C152" i="4" s="1"/>
  <c r="F24" i="4"/>
  <c r="F23" i="4" s="1"/>
  <c r="F22" i="4" s="1"/>
  <c r="F21" i="4" s="1"/>
  <c r="E23" i="4"/>
  <c r="E22" i="4" s="1"/>
  <c r="E21" i="4" s="1"/>
  <c r="D23" i="4"/>
  <c r="D22" i="4" s="1"/>
  <c r="D21" i="4" s="1"/>
  <c r="C23" i="4"/>
  <c r="C22" i="4" s="1"/>
  <c r="C21" i="4" s="1"/>
  <c r="F69" i="4" l="1"/>
  <c r="F66" i="4"/>
  <c r="F38" i="4"/>
  <c r="H216" i="1"/>
  <c r="H213" i="1"/>
  <c r="H79" i="1"/>
  <c r="F151" i="4"/>
  <c r="F150" i="4" s="1"/>
  <c r="F138" i="4"/>
  <c r="F135" i="4"/>
  <c r="D147" i="4"/>
  <c r="E147" i="4"/>
  <c r="D145" i="4"/>
  <c r="E145" i="4"/>
  <c r="D141" i="4"/>
  <c r="E141" i="4"/>
  <c r="D136" i="4"/>
  <c r="E136" i="4"/>
  <c r="D134" i="4"/>
  <c r="E134" i="4"/>
  <c r="F134" i="4"/>
  <c r="C134" i="4"/>
  <c r="C147" i="4"/>
  <c r="C141" i="4"/>
  <c r="C136" i="4"/>
  <c r="F149" i="4"/>
  <c r="C63" i="4"/>
  <c r="C35" i="4"/>
  <c r="D133" i="4" l="1"/>
  <c r="E133" i="4"/>
  <c r="C210" i="1" l="1"/>
  <c r="C214" i="1"/>
  <c r="C163" i="1"/>
  <c r="G121" i="1" l="1"/>
  <c r="F121" i="1"/>
  <c r="E121" i="1"/>
  <c r="D121" i="1"/>
  <c r="C121" i="1"/>
  <c r="F92" i="4" l="1"/>
  <c r="F91" i="4" s="1"/>
  <c r="E95" i="4"/>
  <c r="D95" i="4"/>
  <c r="E93" i="4"/>
  <c r="D93" i="4"/>
  <c r="E91" i="4"/>
  <c r="D91" i="4"/>
  <c r="E89" i="4"/>
  <c r="D89" i="4"/>
  <c r="E85" i="4"/>
  <c r="D85" i="4"/>
  <c r="E83" i="4"/>
  <c r="D83" i="4"/>
  <c r="C95" i="4"/>
  <c r="C93" i="4"/>
  <c r="C91" i="4"/>
  <c r="C89" i="4"/>
  <c r="C85" i="4"/>
  <c r="C83" i="4"/>
  <c r="F86" i="4"/>
  <c r="F96" i="4"/>
  <c r="F95" i="4" s="1"/>
  <c r="F94" i="4"/>
  <c r="F93" i="4" s="1"/>
  <c r="F90" i="4"/>
  <c r="F89" i="4" s="1"/>
  <c r="F88" i="4"/>
  <c r="F87" i="4"/>
  <c r="F84" i="4"/>
  <c r="F83" i="4" s="1"/>
  <c r="E82" i="4" l="1"/>
  <c r="E81" i="4" s="1"/>
  <c r="D82" i="4"/>
  <c r="D81" i="4" s="1"/>
  <c r="C82" i="4"/>
  <c r="C81" i="4" s="1"/>
  <c r="F85" i="4"/>
  <c r="F82" i="4" s="1"/>
  <c r="F81" i="4" s="1"/>
  <c r="C102" i="1" l="1"/>
  <c r="C108" i="1"/>
  <c r="C67" i="4" l="1"/>
  <c r="G236" i="1"/>
  <c r="F236" i="1"/>
  <c r="E236" i="1"/>
  <c r="D236" i="1"/>
  <c r="C236" i="1"/>
  <c r="C238" i="1"/>
  <c r="H266" i="1"/>
  <c r="G265" i="1"/>
  <c r="F265" i="1"/>
  <c r="E265" i="1"/>
  <c r="D265" i="1"/>
  <c r="C265" i="1"/>
  <c r="H264" i="1"/>
  <c r="H263" i="1" s="1"/>
  <c r="G263" i="1"/>
  <c r="F263" i="1"/>
  <c r="E263" i="1"/>
  <c r="D263" i="1"/>
  <c r="C263" i="1"/>
  <c r="H262" i="1"/>
  <c r="H261" i="1"/>
  <c r="H260" i="1"/>
  <c r="G259" i="1"/>
  <c r="F259" i="1"/>
  <c r="E259" i="1"/>
  <c r="D259" i="1"/>
  <c r="C259" i="1"/>
  <c r="H258" i="1"/>
  <c r="H257" i="1"/>
  <c r="H256" i="1"/>
  <c r="H255" i="1"/>
  <c r="H254" i="1"/>
  <c r="H253" i="1"/>
  <c r="H252" i="1"/>
  <c r="H251" i="1"/>
  <c r="H250" i="1"/>
  <c r="G249" i="1"/>
  <c r="F249" i="1"/>
  <c r="E249" i="1"/>
  <c r="C249" i="1"/>
  <c r="H248" i="1"/>
  <c r="H247" i="1"/>
  <c r="H246" i="1"/>
  <c r="H245" i="1"/>
  <c r="H244" i="1"/>
  <c r="H243" i="1"/>
  <c r="G242" i="1"/>
  <c r="F242" i="1"/>
  <c r="E242" i="1"/>
  <c r="C242" i="1"/>
  <c r="H241" i="1"/>
  <c r="H240" i="1"/>
  <c r="H239" i="1"/>
  <c r="G238" i="1"/>
  <c r="F238" i="1"/>
  <c r="E238" i="1"/>
  <c r="D238" i="1"/>
  <c r="H237" i="1"/>
  <c r="H236" i="1" s="1"/>
  <c r="H235" i="1"/>
  <c r="H234" i="1" s="1"/>
  <c r="G234" i="1"/>
  <c r="F234" i="1"/>
  <c r="E234" i="1"/>
  <c r="D234" i="1"/>
  <c r="C234" i="1"/>
  <c r="H233" i="1"/>
  <c r="H232" i="1"/>
  <c r="G231" i="1"/>
  <c r="F231" i="1"/>
  <c r="E231" i="1"/>
  <c r="D231" i="1"/>
  <c r="C231" i="1"/>
  <c r="F148" i="4"/>
  <c r="F147" i="4" s="1"/>
  <c r="C117" i="4"/>
  <c r="C124" i="4"/>
  <c r="F146" i="4"/>
  <c r="F145" i="4" s="1"/>
  <c r="C145" i="4"/>
  <c r="C133" i="4" s="1"/>
  <c r="F144" i="4"/>
  <c r="F143" i="4"/>
  <c r="F142" i="4"/>
  <c r="F140" i="4"/>
  <c r="F139" i="4"/>
  <c r="F137" i="4"/>
  <c r="F132" i="4"/>
  <c r="F131" i="4"/>
  <c r="E130" i="4"/>
  <c r="D130" i="4"/>
  <c r="C130" i="4"/>
  <c r="F129" i="4"/>
  <c r="F128" i="4" s="1"/>
  <c r="E128" i="4"/>
  <c r="D128" i="4"/>
  <c r="C128" i="4"/>
  <c r="F127" i="4"/>
  <c r="F126" i="4"/>
  <c r="F125" i="4"/>
  <c r="E124" i="4"/>
  <c r="D124" i="4"/>
  <c r="F123" i="4"/>
  <c r="F122" i="4"/>
  <c r="F121" i="4"/>
  <c r="F120" i="4"/>
  <c r="F119" i="4"/>
  <c r="F118" i="4"/>
  <c r="E117" i="4"/>
  <c r="D117" i="4"/>
  <c r="F116" i="4"/>
  <c r="F115" i="4" s="1"/>
  <c r="E115" i="4"/>
  <c r="D115" i="4"/>
  <c r="C115" i="4"/>
  <c r="E39" i="4"/>
  <c r="D39" i="4"/>
  <c r="C39" i="4"/>
  <c r="E44" i="4"/>
  <c r="D44" i="4"/>
  <c r="C44" i="4"/>
  <c r="F45" i="4"/>
  <c r="E41" i="4"/>
  <c r="D41" i="4"/>
  <c r="C41" i="4"/>
  <c r="F42" i="4"/>
  <c r="F40" i="4"/>
  <c r="F39" i="4" s="1"/>
  <c r="D78" i="4"/>
  <c r="C78" i="4"/>
  <c r="D76" i="4"/>
  <c r="C76" i="4"/>
  <c r="D74" i="4"/>
  <c r="C74" i="4"/>
  <c r="D67" i="4"/>
  <c r="D63" i="4"/>
  <c r="D60" i="4"/>
  <c r="C60" i="4"/>
  <c r="D58" i="4"/>
  <c r="C58" i="4"/>
  <c r="D56" i="4"/>
  <c r="C56" i="4"/>
  <c r="D53" i="4"/>
  <c r="C53" i="4"/>
  <c r="D49" i="4"/>
  <c r="C49" i="4"/>
  <c r="D47" i="4"/>
  <c r="C47" i="4"/>
  <c r="D35" i="4"/>
  <c r="D31" i="4"/>
  <c r="D30" i="4" s="1"/>
  <c r="D29" i="4" s="1"/>
  <c r="C31" i="4"/>
  <c r="C30" i="4" s="1"/>
  <c r="C29" i="4" s="1"/>
  <c r="D27" i="4"/>
  <c r="D26" i="4" s="1"/>
  <c r="D25" i="4" s="1"/>
  <c r="C27" i="4"/>
  <c r="C26" i="4" s="1"/>
  <c r="C25" i="4" s="1"/>
  <c r="C16" i="4"/>
  <c r="C15" i="4" s="1"/>
  <c r="C14" i="4" s="1"/>
  <c r="F17" i="4"/>
  <c r="F16" i="4" s="1"/>
  <c r="F15" i="4" s="1"/>
  <c r="F14" i="4" s="1"/>
  <c r="E16" i="4"/>
  <c r="D16" i="4"/>
  <c r="D15" i="4" s="1"/>
  <c r="D14" i="4" s="1"/>
  <c r="F136" i="4" l="1"/>
  <c r="D230" i="1"/>
  <c r="C34" i="4"/>
  <c r="C33" i="4" s="1"/>
  <c r="C13" i="4" s="1"/>
  <c r="D34" i="4"/>
  <c r="D33" i="4" s="1"/>
  <c r="F141" i="4"/>
  <c r="F133" i="4" s="1"/>
  <c r="C230" i="1"/>
  <c r="C229" i="1" s="1"/>
  <c r="C228" i="1" s="1"/>
  <c r="E15" i="4"/>
  <c r="E14" i="4" s="1"/>
  <c r="G230" i="1"/>
  <c r="G229" i="1" s="1"/>
  <c r="G228" i="1" s="1"/>
  <c r="D114" i="4"/>
  <c r="D113" i="4" s="1"/>
  <c r="C114" i="4"/>
  <c r="C113" i="4" s="1"/>
  <c r="E114" i="4"/>
  <c r="E113" i="4" s="1"/>
  <c r="F230" i="1"/>
  <c r="F229" i="1" s="1"/>
  <c r="F228" i="1" s="1"/>
  <c r="E230" i="1"/>
  <c r="E229" i="1" s="1"/>
  <c r="E228" i="1" s="1"/>
  <c r="D229" i="1"/>
  <c r="D228" i="1" s="1"/>
  <c r="H265" i="1"/>
  <c r="H231" i="1"/>
  <c r="H259" i="1"/>
  <c r="H249" i="1"/>
  <c r="H242" i="1"/>
  <c r="H238" i="1"/>
  <c r="F124" i="4"/>
  <c r="F130" i="4"/>
  <c r="F117" i="4"/>
  <c r="D52" i="4"/>
  <c r="D51" i="4" s="1"/>
  <c r="C52" i="4"/>
  <c r="C51" i="4" s="1"/>
  <c r="D13" i="4" l="1"/>
  <c r="D112" i="4"/>
  <c r="C112" i="4"/>
  <c r="E112" i="4"/>
  <c r="H230" i="1"/>
  <c r="H229" i="1" s="1"/>
  <c r="H228" i="1" s="1"/>
  <c r="F114" i="4"/>
  <c r="F113" i="4" s="1"/>
  <c r="D12" i="4" l="1"/>
  <c r="C12" i="4"/>
  <c r="F112" i="4"/>
  <c r="G143" i="1"/>
  <c r="F143" i="1"/>
  <c r="E143" i="1"/>
  <c r="D143" i="1"/>
  <c r="C143" i="1"/>
  <c r="G150" i="1"/>
  <c r="F150" i="1"/>
  <c r="E150" i="1"/>
  <c r="D150" i="1"/>
  <c r="C150" i="1"/>
  <c r="H145" i="1"/>
  <c r="G117" i="1"/>
  <c r="F117" i="1"/>
  <c r="E117" i="1"/>
  <c r="D117" i="1"/>
  <c r="C117" i="1"/>
  <c r="G115" i="1"/>
  <c r="F115" i="1"/>
  <c r="E115" i="1"/>
  <c r="D115" i="1"/>
  <c r="C115" i="1"/>
  <c r="H116" i="1"/>
  <c r="H115" i="1" s="1"/>
  <c r="H110" i="1"/>
  <c r="D102" i="1"/>
  <c r="H107" i="1"/>
  <c r="G102" i="1"/>
  <c r="F102" i="1"/>
  <c r="E102" i="1"/>
  <c r="H103" i="1"/>
  <c r="C31" i="1"/>
  <c r="H33" i="1"/>
  <c r="C21" i="1"/>
  <c r="C225" i="1"/>
  <c r="C223" i="1"/>
  <c r="C221" i="1"/>
  <c r="C207" i="1"/>
  <c r="C205" i="1"/>
  <c r="C203" i="1"/>
  <c r="C200" i="1"/>
  <c r="C194" i="1"/>
  <c r="C192" i="1"/>
  <c r="C190" i="1"/>
  <c r="C188" i="1"/>
  <c r="C186" i="1"/>
  <c r="C181" i="1"/>
  <c r="C174" i="1"/>
  <c r="C170" i="1"/>
  <c r="C161" i="1"/>
  <c r="C157" i="1"/>
  <c r="C156" i="1" s="1"/>
  <c r="C155" i="1" s="1"/>
  <c r="C153" i="1"/>
  <c r="C148" i="1"/>
  <c r="C146" i="1"/>
  <c r="C141" i="1"/>
  <c r="C132" i="1"/>
  <c r="C127" i="1"/>
  <c r="C125" i="1"/>
  <c r="C119" i="1"/>
  <c r="C99" i="1"/>
  <c r="C95" i="1"/>
  <c r="C91" i="1"/>
  <c r="C89" i="1"/>
  <c r="C80" i="1"/>
  <c r="C77" i="1"/>
  <c r="C74" i="1"/>
  <c r="C67" i="1"/>
  <c r="C65" i="1"/>
  <c r="C63" i="1"/>
  <c r="C61" i="1"/>
  <c r="C58" i="1"/>
  <c r="C50" i="1"/>
  <c r="C48" i="1"/>
  <c r="C38" i="1"/>
  <c r="C26" i="1"/>
  <c r="C23" i="1"/>
  <c r="C18" i="1"/>
  <c r="C169" i="1" l="1"/>
  <c r="C168" i="1" s="1"/>
  <c r="C17" i="1"/>
  <c r="C16" i="1" s="1"/>
  <c r="C98" i="1"/>
  <c r="C97" i="1" s="1"/>
  <c r="C199" i="1"/>
  <c r="C198" i="1" s="1"/>
  <c r="C124" i="1"/>
  <c r="C123" i="1" s="1"/>
  <c r="C73" i="1"/>
  <c r="C72" i="1" s="1"/>
  <c r="C160" i="1"/>
  <c r="C159" i="1" s="1"/>
  <c r="C15" i="1" l="1"/>
  <c r="C14" i="1" s="1"/>
  <c r="F55" i="4" l="1"/>
  <c r="E53" i="4"/>
  <c r="E200" i="1"/>
  <c r="F200" i="1"/>
  <c r="G200" i="1"/>
  <c r="D200" i="1"/>
  <c r="H201" i="1"/>
  <c r="H172" i="1"/>
  <c r="H122" i="1" l="1"/>
  <c r="H121" i="1" s="1"/>
  <c r="H118" i="1"/>
  <c r="H117" i="1" s="1"/>
  <c r="D108" i="1"/>
  <c r="H111" i="1"/>
  <c r="H105" i="1"/>
  <c r="H104" i="1"/>
  <c r="E99" i="1"/>
  <c r="F99" i="1"/>
  <c r="G99" i="1"/>
  <c r="D99" i="1"/>
  <c r="H101" i="1"/>
  <c r="H64" i="1"/>
  <c r="H63" i="1" s="1"/>
  <c r="G63" i="1"/>
  <c r="F63" i="1"/>
  <c r="E63" i="1"/>
  <c r="D63" i="1"/>
  <c r="F28" i="4" l="1"/>
  <c r="F32" i="4"/>
  <c r="F36" i="4"/>
  <c r="F37" i="4"/>
  <c r="F43" i="4"/>
  <c r="F41" i="4" s="1"/>
  <c r="F35" i="4" l="1"/>
  <c r="E49" i="4"/>
  <c r="E35" i="4"/>
  <c r="D205" i="1"/>
  <c r="E205" i="1"/>
  <c r="F205" i="1"/>
  <c r="G205" i="1"/>
  <c r="D146" i="1"/>
  <c r="E146" i="1"/>
  <c r="F146" i="1"/>
  <c r="G146" i="1"/>
  <c r="D174" i="1"/>
  <c r="E174" i="1"/>
  <c r="F174" i="1"/>
  <c r="G174" i="1"/>
  <c r="H175" i="1"/>
  <c r="D148" i="1"/>
  <c r="E148" i="1"/>
  <c r="F148" i="1"/>
  <c r="G148" i="1"/>
  <c r="H147" i="1"/>
  <c r="H146" i="1" s="1"/>
  <c r="H149" i="1"/>
  <c r="H148" i="1" s="1"/>
  <c r="D91" i="1"/>
  <c r="E91" i="1"/>
  <c r="F91" i="1"/>
  <c r="G91" i="1"/>
  <c r="D95" i="1"/>
  <c r="E95" i="1"/>
  <c r="F95" i="1"/>
  <c r="G95" i="1"/>
  <c r="H92" i="1"/>
  <c r="H83" i="1"/>
  <c r="H82" i="1"/>
  <c r="H86" i="1"/>
  <c r="H62" i="1" l="1"/>
  <c r="H61" i="1" s="1"/>
  <c r="G61" i="1"/>
  <c r="F61" i="1"/>
  <c r="E61" i="1"/>
  <c r="D61" i="1"/>
  <c r="H55" i="1"/>
  <c r="D18" i="1"/>
  <c r="E18" i="1"/>
  <c r="F18" i="1"/>
  <c r="G18" i="1"/>
  <c r="D23" i="1"/>
  <c r="E23" i="1"/>
  <c r="F23" i="1"/>
  <c r="G23" i="1"/>
  <c r="H191" i="1" l="1"/>
  <c r="D161" i="1" l="1"/>
  <c r="E161" i="1"/>
  <c r="F161" i="1"/>
  <c r="G161" i="1"/>
  <c r="H227" i="1"/>
  <c r="H226" i="1"/>
  <c r="H224" i="1"/>
  <c r="H222" i="1"/>
  <c r="H220" i="1"/>
  <c r="H219" i="1"/>
  <c r="H218" i="1"/>
  <c r="H217" i="1"/>
  <c r="H215" i="1"/>
  <c r="H212" i="1"/>
  <c r="H211" i="1"/>
  <c r="H210" i="1" s="1"/>
  <c r="H209" i="1"/>
  <c r="H208" i="1"/>
  <c r="H206" i="1"/>
  <c r="H205" i="1" s="1"/>
  <c r="H204" i="1"/>
  <c r="H202" i="1"/>
  <c r="H200" i="1" s="1"/>
  <c r="D225" i="1"/>
  <c r="E225" i="1"/>
  <c r="F225" i="1"/>
  <c r="G225" i="1"/>
  <c r="D223" i="1"/>
  <c r="E223" i="1"/>
  <c r="F223" i="1"/>
  <c r="G223" i="1"/>
  <c r="D221" i="1"/>
  <c r="E221" i="1"/>
  <c r="F221" i="1"/>
  <c r="G221" i="1"/>
  <c r="D214" i="1"/>
  <c r="E214" i="1"/>
  <c r="F214" i="1"/>
  <c r="G214" i="1"/>
  <c r="D210" i="1"/>
  <c r="E210" i="1"/>
  <c r="F210" i="1"/>
  <c r="G210" i="1"/>
  <c r="D207" i="1"/>
  <c r="E207" i="1"/>
  <c r="F207" i="1"/>
  <c r="G207" i="1"/>
  <c r="D203" i="1"/>
  <c r="E203" i="1"/>
  <c r="F203" i="1"/>
  <c r="G203" i="1"/>
  <c r="H197" i="1"/>
  <c r="H196" i="1"/>
  <c r="H195" i="1"/>
  <c r="H193" i="1"/>
  <c r="H189" i="1"/>
  <c r="H187" i="1"/>
  <c r="H185" i="1"/>
  <c r="H184" i="1"/>
  <c r="H183" i="1"/>
  <c r="H182" i="1"/>
  <c r="H180" i="1"/>
  <c r="H179" i="1"/>
  <c r="H178" i="1"/>
  <c r="H177" i="1"/>
  <c r="H176" i="1"/>
  <c r="H173" i="1"/>
  <c r="H171" i="1"/>
  <c r="H174" i="1" l="1"/>
  <c r="H203" i="1"/>
  <c r="H221" i="1"/>
  <c r="H223" i="1"/>
  <c r="H225" i="1"/>
  <c r="G199" i="1"/>
  <c r="G198" i="1" s="1"/>
  <c r="F199" i="1"/>
  <c r="F198" i="1" s="1"/>
  <c r="H207" i="1"/>
  <c r="H214" i="1"/>
  <c r="D199" i="1"/>
  <c r="D198" i="1" s="1"/>
  <c r="E199" i="1"/>
  <c r="E198" i="1" s="1"/>
  <c r="H199" i="1" l="1"/>
  <c r="H198" i="1" l="1"/>
  <c r="D194" i="1"/>
  <c r="E194" i="1"/>
  <c r="F194" i="1"/>
  <c r="G194" i="1"/>
  <c r="H194" i="1"/>
  <c r="D192" i="1"/>
  <c r="E192" i="1"/>
  <c r="F192" i="1"/>
  <c r="G192" i="1"/>
  <c r="H192" i="1"/>
  <c r="D190" i="1"/>
  <c r="E190" i="1"/>
  <c r="F190" i="1"/>
  <c r="G190" i="1"/>
  <c r="H190" i="1"/>
  <c r="H188" i="1"/>
  <c r="D188" i="1"/>
  <c r="E188" i="1"/>
  <c r="F188" i="1"/>
  <c r="G188" i="1"/>
  <c r="D186" i="1"/>
  <c r="E186" i="1"/>
  <c r="F186" i="1"/>
  <c r="G186" i="1"/>
  <c r="H186" i="1"/>
  <c r="D181" i="1"/>
  <c r="E181" i="1"/>
  <c r="F181" i="1"/>
  <c r="G181" i="1"/>
  <c r="H181" i="1"/>
  <c r="D170" i="1"/>
  <c r="E170" i="1"/>
  <c r="F170" i="1"/>
  <c r="G170" i="1"/>
  <c r="G169" i="1" s="1"/>
  <c r="H170" i="1"/>
  <c r="H167" i="1"/>
  <c r="H165" i="1" s="1"/>
  <c r="H164" i="1"/>
  <c r="H162" i="1"/>
  <c r="D163" i="1"/>
  <c r="E163" i="1"/>
  <c r="F163" i="1"/>
  <c r="G163" i="1"/>
  <c r="H158" i="1"/>
  <c r="D157" i="1"/>
  <c r="D156" i="1" s="1"/>
  <c r="D155" i="1" s="1"/>
  <c r="E157" i="1"/>
  <c r="E156" i="1" s="1"/>
  <c r="E155" i="1" s="1"/>
  <c r="F157" i="1"/>
  <c r="F156" i="1" s="1"/>
  <c r="F155" i="1" s="1"/>
  <c r="G157" i="1"/>
  <c r="G156" i="1" s="1"/>
  <c r="G155" i="1" s="1"/>
  <c r="H154" i="1"/>
  <c r="H152" i="1"/>
  <c r="H151" i="1"/>
  <c r="H144" i="1"/>
  <c r="H142" i="1"/>
  <c r="H140" i="1"/>
  <c r="H139" i="1"/>
  <c r="H138" i="1"/>
  <c r="H137" i="1"/>
  <c r="H136" i="1"/>
  <c r="H135" i="1"/>
  <c r="H134" i="1"/>
  <c r="H133" i="1"/>
  <c r="H131" i="1"/>
  <c r="H130" i="1"/>
  <c r="H129" i="1"/>
  <c r="H128" i="1"/>
  <c r="H126" i="1"/>
  <c r="D153" i="1"/>
  <c r="E153" i="1"/>
  <c r="F153" i="1"/>
  <c r="G153" i="1"/>
  <c r="D141" i="1"/>
  <c r="E141" i="1"/>
  <c r="F141" i="1"/>
  <c r="G141" i="1"/>
  <c r="D132" i="1"/>
  <c r="E132" i="1"/>
  <c r="F132" i="1"/>
  <c r="G132" i="1"/>
  <c r="D127" i="1"/>
  <c r="E127" i="1"/>
  <c r="F127" i="1"/>
  <c r="G127" i="1"/>
  <c r="D125" i="1"/>
  <c r="E125" i="1"/>
  <c r="F125" i="1"/>
  <c r="G125" i="1"/>
  <c r="H120" i="1"/>
  <c r="H114" i="1"/>
  <c r="H113" i="1"/>
  <c r="H112" i="1"/>
  <c r="H109" i="1"/>
  <c r="H106" i="1"/>
  <c r="H100" i="1"/>
  <c r="H99" i="1" s="1"/>
  <c r="D119" i="1"/>
  <c r="D98" i="1" s="1"/>
  <c r="E119" i="1"/>
  <c r="F119" i="1"/>
  <c r="G119" i="1"/>
  <c r="H96" i="1"/>
  <c r="H95" i="1" s="1"/>
  <c r="H94" i="1"/>
  <c r="H93" i="1"/>
  <c r="H90" i="1"/>
  <c r="H88" i="1"/>
  <c r="H87" i="1"/>
  <c r="H85" i="1"/>
  <c r="H84" i="1"/>
  <c r="H81" i="1"/>
  <c r="H78" i="1"/>
  <c r="H76" i="1"/>
  <c r="H75" i="1"/>
  <c r="H71" i="1"/>
  <c r="H70" i="1"/>
  <c r="H69" i="1"/>
  <c r="H68" i="1"/>
  <c r="H66" i="1"/>
  <c r="H60" i="1"/>
  <c r="H59" i="1"/>
  <c r="H57" i="1"/>
  <c r="H56" i="1"/>
  <c r="H54" i="1"/>
  <c r="H53" i="1"/>
  <c r="H52" i="1"/>
  <c r="H51" i="1"/>
  <c r="H49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2" i="1"/>
  <c r="H30" i="1"/>
  <c r="H29" i="1"/>
  <c r="H28" i="1"/>
  <c r="H27" i="1"/>
  <c r="H25" i="1"/>
  <c r="H24" i="1"/>
  <c r="H22" i="1"/>
  <c r="H20" i="1"/>
  <c r="H19" i="1"/>
  <c r="E108" i="1"/>
  <c r="E98" i="1" s="1"/>
  <c r="F108" i="1"/>
  <c r="F98" i="1" s="1"/>
  <c r="G108" i="1"/>
  <c r="G98" i="1" s="1"/>
  <c r="D89" i="1"/>
  <c r="E89" i="1"/>
  <c r="F89" i="1"/>
  <c r="G89" i="1"/>
  <c r="D80" i="1"/>
  <c r="E80" i="1"/>
  <c r="F80" i="1"/>
  <c r="G80" i="1"/>
  <c r="D77" i="1"/>
  <c r="E77" i="1"/>
  <c r="F77" i="1"/>
  <c r="G77" i="1"/>
  <c r="D74" i="1"/>
  <c r="E74" i="1"/>
  <c r="F74" i="1"/>
  <c r="G74" i="1"/>
  <c r="D67" i="1"/>
  <c r="E67" i="1"/>
  <c r="F67" i="1"/>
  <c r="G67" i="1"/>
  <c r="D65" i="1"/>
  <c r="E65" i="1"/>
  <c r="F65" i="1"/>
  <c r="G65" i="1"/>
  <c r="D58" i="1"/>
  <c r="E58" i="1"/>
  <c r="F58" i="1"/>
  <c r="G58" i="1"/>
  <c r="D50" i="1"/>
  <c r="E50" i="1"/>
  <c r="F50" i="1"/>
  <c r="G50" i="1"/>
  <c r="D48" i="1"/>
  <c r="E48" i="1"/>
  <c r="F48" i="1"/>
  <c r="G48" i="1"/>
  <c r="D38" i="1"/>
  <c r="E38" i="1"/>
  <c r="F38" i="1"/>
  <c r="G38" i="1"/>
  <c r="D31" i="1"/>
  <c r="E31" i="1"/>
  <c r="F31" i="1"/>
  <c r="G31" i="1"/>
  <c r="D26" i="1"/>
  <c r="E26" i="1"/>
  <c r="F26" i="1"/>
  <c r="G26" i="1"/>
  <c r="D21" i="1"/>
  <c r="E21" i="1"/>
  <c r="E17" i="1" s="1"/>
  <c r="F21" i="1"/>
  <c r="F17" i="1" s="1"/>
  <c r="G21" i="1"/>
  <c r="G17" i="1" s="1"/>
  <c r="F80" i="4"/>
  <c r="F79" i="4"/>
  <c r="E78" i="4"/>
  <c r="F77" i="4"/>
  <c r="F76" i="4" s="1"/>
  <c r="E76" i="4"/>
  <c r="F75" i="4"/>
  <c r="F74" i="4" s="1"/>
  <c r="E74" i="4"/>
  <c r="F73" i="4"/>
  <c r="F72" i="4"/>
  <c r="F71" i="4"/>
  <c r="F70" i="4"/>
  <c r="F68" i="4"/>
  <c r="E67" i="4"/>
  <c r="F65" i="4"/>
  <c r="F64" i="4"/>
  <c r="F63" i="4" s="1"/>
  <c r="E63" i="4"/>
  <c r="F62" i="4"/>
  <c r="F61" i="4"/>
  <c r="E60" i="4"/>
  <c r="F59" i="4"/>
  <c r="E58" i="4"/>
  <c r="F57" i="4"/>
  <c r="F56" i="4" s="1"/>
  <c r="E56" i="4"/>
  <c r="F54" i="4"/>
  <c r="F53" i="4" s="1"/>
  <c r="F50" i="4"/>
  <c r="F49" i="4" s="1"/>
  <c r="F48" i="4"/>
  <c r="F47" i="4" s="1"/>
  <c r="E47" i="4"/>
  <c r="E34" i="4" s="1"/>
  <c r="E33" i="4" s="1"/>
  <c r="F46" i="4"/>
  <c r="F44" i="4" s="1"/>
  <c r="F31" i="4"/>
  <c r="F30" i="4" s="1"/>
  <c r="F29" i="4" s="1"/>
  <c r="E31" i="4"/>
  <c r="E30" i="4" s="1"/>
  <c r="E29" i="4" s="1"/>
  <c r="F27" i="4"/>
  <c r="F26" i="4" s="1"/>
  <c r="F25" i="4" s="1"/>
  <c r="E27" i="4"/>
  <c r="H169" i="1" l="1"/>
  <c r="D169" i="1"/>
  <c r="D168" i="1" s="1"/>
  <c r="F169" i="1"/>
  <c r="F168" i="1" s="1"/>
  <c r="E169" i="1"/>
  <c r="E168" i="1" s="1"/>
  <c r="D17" i="1"/>
  <c r="D16" i="1" s="1"/>
  <c r="F34" i="4"/>
  <c r="F33" i="4" s="1"/>
  <c r="F97" i="1"/>
  <c r="G73" i="1"/>
  <c r="G72" i="1" s="1"/>
  <c r="G160" i="1"/>
  <c r="G159" i="1" s="1"/>
  <c r="G16" i="1"/>
  <c r="F73" i="1"/>
  <c r="F72" i="1" s="1"/>
  <c r="F160" i="1"/>
  <c r="F159" i="1" s="1"/>
  <c r="F16" i="1"/>
  <c r="D73" i="1"/>
  <c r="D72" i="1" s="1"/>
  <c r="E73" i="1"/>
  <c r="E72" i="1" s="1"/>
  <c r="G124" i="1"/>
  <c r="G123" i="1" s="1"/>
  <c r="E16" i="1"/>
  <c r="E97" i="1"/>
  <c r="D97" i="1"/>
  <c r="E26" i="4"/>
  <c r="E25" i="4" s="1"/>
  <c r="G97" i="1"/>
  <c r="F124" i="1"/>
  <c r="F123" i="1" s="1"/>
  <c r="H150" i="1"/>
  <c r="E160" i="1"/>
  <c r="E159" i="1" s="1"/>
  <c r="H143" i="1"/>
  <c r="H102" i="1"/>
  <c r="H18" i="1"/>
  <c r="G168" i="1"/>
  <c r="D124" i="1"/>
  <c r="D123" i="1" s="1"/>
  <c r="E124" i="1"/>
  <c r="E123" i="1" s="1"/>
  <c r="D160" i="1"/>
  <c r="D159" i="1" s="1"/>
  <c r="F78" i="4"/>
  <c r="H91" i="1"/>
  <c r="H23" i="1"/>
  <c r="F58" i="4"/>
  <c r="F67" i="4"/>
  <c r="F60" i="4"/>
  <c r="E52" i="4"/>
  <c r="H89" i="1"/>
  <c r="H125" i="1"/>
  <c r="H153" i="1"/>
  <c r="H163" i="1"/>
  <c r="H48" i="1"/>
  <c r="H119" i="1"/>
  <c r="H141" i="1"/>
  <c r="H21" i="1"/>
  <c r="H157" i="1"/>
  <c r="H65" i="1"/>
  <c r="H161" i="1"/>
  <c r="H74" i="1"/>
  <c r="H58" i="1"/>
  <c r="H26" i="1"/>
  <c r="H108" i="1"/>
  <c r="H127" i="1"/>
  <c r="H132" i="1"/>
  <c r="H31" i="1"/>
  <c r="H50" i="1"/>
  <c r="H67" i="1"/>
  <c r="H38" i="1"/>
  <c r="H77" i="1"/>
  <c r="H80" i="1"/>
  <c r="H17" i="1" l="1"/>
  <c r="H98" i="1"/>
  <c r="G15" i="1"/>
  <c r="G14" i="1" s="1"/>
  <c r="F15" i="1"/>
  <c r="F14" i="1" s="1"/>
  <c r="E15" i="1"/>
  <c r="E14" i="1" s="1"/>
  <c r="D15" i="1"/>
  <c r="D14" i="1" s="1"/>
  <c r="H73" i="1"/>
  <c r="H124" i="1"/>
  <c r="E51" i="4"/>
  <c r="E13" i="4" s="1"/>
  <c r="F52" i="4"/>
  <c r="H160" i="1"/>
  <c r="H168" i="1"/>
  <c r="H156" i="1"/>
  <c r="E12" i="4" l="1"/>
  <c r="F51" i="4"/>
  <c r="F13" i="4" s="1"/>
  <c r="H97" i="1"/>
  <c r="H72" i="1"/>
  <c r="H123" i="1"/>
  <c r="H155" i="1"/>
  <c r="H159" i="1"/>
  <c r="H16" i="1"/>
  <c r="F12" i="4" l="1"/>
  <c r="H15" i="1"/>
  <c r="H14" i="1" s="1"/>
</calcChain>
</file>

<file path=xl/sharedStrings.xml><?xml version="1.0" encoding="utf-8"?>
<sst xmlns="http://schemas.openxmlformats.org/spreadsheetml/2006/main" count="461" uniqueCount="151">
  <si>
    <t>IZVOR 11 Opći prihodi i primici</t>
  </si>
  <si>
    <t>Administracija i upravljanje</t>
  </si>
  <si>
    <t xml:space="preserve">Plaće </t>
  </si>
  <si>
    <t>Plaće za redovan rad</t>
  </si>
  <si>
    <t>Plaće za prekovremeni rad</t>
  </si>
  <si>
    <t>Ostali rashodi za zaposlene</t>
  </si>
  <si>
    <t xml:space="preserve">Doprinosi na plaće </t>
  </si>
  <si>
    <t>Doprinosi za mirovinsko osiguranje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</si>
  <si>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</si>
  <si>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</si>
  <si>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</si>
  <si>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</si>
  <si>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</si>
  <si>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</si>
  <si>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</si>
  <si>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</si>
  <si>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</si>
  <si>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</si>
  <si>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</si>
  <si>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</si>
  <si>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</si>
  <si>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</si>
  <si>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</si>
  <si>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</si>
  <si>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</si>
  <si>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</si>
  <si>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</si>
  <si>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</si>
  <si>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</si>
  <si>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</si>
  <si>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</si>
  <si>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Naknade za rad pred. i izvršnih tijela, povjerenstava i sl.</t>
  </si>
  <si>
    <t>Premije osiguranja</t>
  </si>
  <si>
    <t>Reprezentacija</t>
  </si>
  <si>
    <t>Članarine</t>
  </si>
  <si>
    <t>Pristojbe i naknade</t>
  </si>
  <si>
    <t>Ostali financijski rashodi</t>
  </si>
  <si>
    <t>Bankarske usluge i usluge platnog prometa</t>
  </si>
  <si>
    <t>Zatezne kamate</t>
  </si>
  <si>
    <t>Tekuće donacije u novcu</t>
  </si>
  <si>
    <t>Kazne, penali i naknade šteta</t>
  </si>
  <si>
    <t xml:space="preserve">Postrojenja i oprema </t>
  </si>
  <si>
    <t>Uredska oprema i namještaj</t>
  </si>
  <si>
    <t>Komunikacijska oprema</t>
  </si>
  <si>
    <t>Oprema za održavanje i zaštitu</t>
  </si>
  <si>
    <t>Uređaji, strojevi i oprema za ostale namjene</t>
  </si>
  <si>
    <t>Prijevozna sredstva</t>
  </si>
  <si>
    <t>Prijevozna sredstva u cestovnom prometu</t>
  </si>
  <si>
    <t>IZVOR 12 SREDSTVA UČEŠĆA ZA POMOĆI</t>
  </si>
  <si>
    <t>UŠTEDE</t>
  </si>
  <si>
    <t>6=1-2+3-4+5</t>
  </si>
  <si>
    <t>KONTO</t>
  </si>
  <si>
    <t>NAZIV</t>
  </si>
  <si>
    <t>Smanjenje</t>
  </si>
  <si>
    <t>Povećanje</t>
  </si>
  <si>
    <t>NEDOSTATNA 
SREDSTVA</t>
  </si>
  <si>
    <t>IZVOR 31 Vlastiti prihodi</t>
  </si>
  <si>
    <t>IZVOR 43 Ostali prihodi za posebne namjene</t>
  </si>
  <si>
    <t>IZVOR 51 Pomoći EU</t>
  </si>
  <si>
    <t>IZVOR 61 Donacije</t>
  </si>
  <si>
    <t>4=1-2+3</t>
  </si>
  <si>
    <t>HRVATSKA VATROGASNA ZAJEDNICA</t>
  </si>
  <si>
    <t>Ostale naknade troškova zaposlenima</t>
  </si>
  <si>
    <t>Računalne usluge</t>
  </si>
  <si>
    <t>A554000</t>
  </si>
  <si>
    <t>Naknade šteta pravnim i fizičkim osobama</t>
  </si>
  <si>
    <t>A554001</t>
  </si>
  <si>
    <t>Preventivna zaštita i gašenje požara (Nacionalni odbor)</t>
  </si>
  <si>
    <t>Stručno usavršavanje</t>
  </si>
  <si>
    <t>Rashodi za usluge</t>
  </si>
  <si>
    <t>Tekuće donacije</t>
  </si>
  <si>
    <t>A554002</t>
  </si>
  <si>
    <t>Osposobljavanje vatrogasaca Hrvatske vatrogasne zajednice</t>
  </si>
  <si>
    <t>Materijal i dijelovi za tekuće i investicijsko održavanje</t>
  </si>
  <si>
    <t xml:space="preserve">Zakupnine i najamnine </t>
  </si>
  <si>
    <t xml:space="preserve">Nematerijalna imovina </t>
  </si>
  <si>
    <t>A554003</t>
  </si>
  <si>
    <t>Protupožarna preventiva, promidžba i izdavaštvo</t>
  </si>
  <si>
    <t>Licence</t>
  </si>
  <si>
    <t>Knjige, umjetnička djela i ostale izložbene vrijednosti</t>
  </si>
  <si>
    <t xml:space="preserve">Ostale nespomenute izložbene vrijednosti </t>
  </si>
  <si>
    <t>K554006</t>
  </si>
  <si>
    <t>Informatizacija</t>
  </si>
  <si>
    <t>T554015</t>
  </si>
  <si>
    <t>Operativni program Učinkoviti ljudski potencijali 2014-2020 - Jačanje znanja i vještina pripadniha vatrogasnih organizacija u RH</t>
  </si>
  <si>
    <t>Plaće (bruto)</t>
  </si>
  <si>
    <t>Doprinosi na plaće</t>
  </si>
  <si>
    <t>Doprinosi za obvezno zdravstveno osiguranje</t>
  </si>
  <si>
    <t>Postrojenja i oprema</t>
  </si>
  <si>
    <t xml:space="preserve">Rashodi za materijal i energiju </t>
  </si>
  <si>
    <t>Sitan inventar i autogume</t>
  </si>
  <si>
    <t>A554004</t>
  </si>
  <si>
    <t>Osposobljavanje i oprema za potrebe vatrogasnih intervencija</t>
  </si>
  <si>
    <t xml:space="preserve">Kapitalne donacije </t>
  </si>
  <si>
    <t>Kapitalne donacije neprofitnim organizacijama</t>
  </si>
  <si>
    <t xml:space="preserve">Materijal i sirovine </t>
  </si>
  <si>
    <t>Dodatna ulaganja na građevinskim objektima</t>
  </si>
  <si>
    <t>Instrumenti, uređaji i strojevi</t>
  </si>
  <si>
    <t>A863023</t>
  </si>
  <si>
    <t>Dodatna sredstva izravnanja za decentraliziranu funkciju vatrogastva</t>
  </si>
  <si>
    <t>Pomoći unutar općeg proračuna</t>
  </si>
  <si>
    <t>Tekuće pomoći unutar općeg proračuna</t>
  </si>
  <si>
    <t>K260089</t>
  </si>
  <si>
    <t>Pomoći proračunskim korisnicima drugih proračuna</t>
  </si>
  <si>
    <t xml:space="preserve">Tekuće pomoći proračunskim korisnicima drugih proračuna </t>
  </si>
  <si>
    <t>Izvor 561 Pomoći EU</t>
  </si>
  <si>
    <t>ZAGREB, SELSKA CESTA 90A</t>
  </si>
  <si>
    <t>OIB: 08474627795</t>
  </si>
  <si>
    <t>Troškovi sudskih postupaka</t>
  </si>
  <si>
    <t>Naknade građanima i kućanstvima u novcu</t>
  </si>
  <si>
    <t>039</t>
  </si>
  <si>
    <t>039 05</t>
  </si>
  <si>
    <t xml:space="preserve">Zdravstvene i veterinarske usluge </t>
  </si>
  <si>
    <t>Naknade za rad predstavničkih i izvršnih tijela, povjerenstava i slično</t>
  </si>
  <si>
    <t>Naknade građanima i kućanstvima u naravi</t>
  </si>
  <si>
    <t>Ostale naknade građanima i kućanstvima iz proračuna</t>
  </si>
  <si>
    <t xml:space="preserve">Stručno usavršavanje </t>
  </si>
  <si>
    <t xml:space="preserve">Uredska oprema i namještaj </t>
  </si>
  <si>
    <t>Tekuće pomoći proračunskim korisnicima drugih proračuna</t>
  </si>
  <si>
    <t xml:space="preserve"> - IZVORI FINANCIRANJA 11 i 12 -</t>
  </si>
  <si>
    <t>Program u povedbi posebnih mjera za zaštitu od požara</t>
  </si>
  <si>
    <t>Tekuće donacije neprofitnim organizacijama</t>
  </si>
  <si>
    <t>GLAVNI VATROGASNI ZAPOVJEDNIK</t>
  </si>
  <si>
    <t>Slavko Tucaković, univ. spec. oec.</t>
  </si>
  <si>
    <t xml:space="preserve">RAZDJEL 039 HRVATSKA VATROGASNA ZAJEDNICA </t>
  </si>
  <si>
    <t>Prijenosi između proračunskih korisnika istog proračuna</t>
  </si>
  <si>
    <t>Tekući prijenosi između proračunskih korisnika istog proračuna</t>
  </si>
  <si>
    <t>Kapitalne pomoći proračunskim korisnicima drugih proračuna</t>
  </si>
  <si>
    <t>Tekuće donacije u naravi</t>
  </si>
  <si>
    <t>039 10</t>
  </si>
  <si>
    <t>DRŽAVNA VATROGASNA ŠKOLA</t>
  </si>
  <si>
    <t xml:space="preserve">039 10 </t>
  </si>
  <si>
    <t>A935001</t>
  </si>
  <si>
    <t>T554016</t>
  </si>
  <si>
    <t>Vatrogasci u podizanju pripravnosti u području prometne sigurnosti - FIT</t>
  </si>
  <si>
    <t>Tekuće pomoći inozemnim vladama</t>
  </si>
  <si>
    <t>Pomoći inozemnim vladama</t>
  </si>
  <si>
    <t>Izvor 573 Instrumenti Europskog gospodarskog prostora i ostali</t>
  </si>
  <si>
    <t>IZMJENE I DOPUNE DRŽAVNOG PRORAČUNA RH ZA 2022. GODINU</t>
  </si>
  <si>
    <t xml:space="preserve">TEKUĆI PLAN 2022. </t>
  </si>
  <si>
    <t>"PRERASPODJELA"
unutar sredstava
odobrenih DP 2022-2024</t>
  </si>
  <si>
    <t>NOVI PLAN 
2022.</t>
  </si>
  <si>
    <t xml:space="preserve">NOVI PLAN 
2022. </t>
  </si>
  <si>
    <t>IZVOR 52 Ostale pomoći</t>
  </si>
  <si>
    <t>T554017</t>
  </si>
  <si>
    <t>Integrirana tehnološka i informacijska platforma za upravljanje požarima raslinja – SILVANUS</t>
  </si>
  <si>
    <t xml:space="preserve"> - IZVORI FINANCIRANJA 31, 43, 51, 52, 561, 573, 61  -</t>
  </si>
  <si>
    <t>KLASA: 400-02/22-01/01</t>
  </si>
  <si>
    <t>URBROJ: 444-03-02 -22-10</t>
  </si>
  <si>
    <t>Zagreb, 5. svibnja 2022.</t>
  </si>
  <si>
    <t xml:space="preserve"> - travanj 2022. - I. dopuna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</si>
</sst>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</patternFill>
    </fill>
    <fill>
      <patternFill patternType="solid">
        <fgColor rgb="FF33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" fontId="6" fillId="5" borderId="4" applyNumberFormat="0" applyProtection="0">
      <alignment horizontal="left" vertical="center" indent="1" justifyLastLine="1"/>
    </xf>
    <xf numFmtId="0" fontId="6" fillId="8" borderId="4" applyNumberFormat="0" applyProtection="0">
      <alignment horizontal="left" vertical="center" indent="1" justifyLastLine="1"/>
    </xf>
    <xf numFmtId="0" fontId="6" fillId="11" borderId="4" applyNumberFormat="0" applyProtection="0">
      <alignment horizontal="left" vertical="center" indent="1" justifyLastLine="1"/>
    </xf>
  </cellStyleXfs>
  <cellXfs count="100">
    <xf numFmtId="0" fontId="0" fillId="0" borderId="0" xfId="0"/>
    <xf numFmtId="3" fontId="0" fillId="0" borderId="0" xfId="0" applyNumberForma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/>
    <xf numFmtId="0" fontId="5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3" fontId="7" fillId="9" borderId="5" xfId="3" quotePrefix="1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center" wrapText="1"/>
    </xf>
    <xf numFmtId="3" fontId="8" fillId="9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3" fontId="5" fillId="1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right" vertical="center"/>
    </xf>
    <xf numFmtId="0" fontId="10" fillId="0" borderId="0" xfId="0" applyFont="1"/>
    <xf numFmtId="3" fontId="8" fillId="12" borderId="1" xfId="0" applyNumberFormat="1" applyFont="1" applyFill="1" applyBorder="1" applyAlignment="1">
      <alignment horizontal="right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3" fontId="8" fillId="0" borderId="0" xfId="0" applyNumberFormat="1" applyFont="1" applyFill="1"/>
    <xf numFmtId="0" fontId="12" fillId="0" borderId="0" xfId="0" applyFont="1"/>
    <xf numFmtId="0" fontId="0" fillId="0" borderId="0" xfId="0" applyFill="1"/>
    <xf numFmtId="3" fontId="7" fillId="9" borderId="5" xfId="3" quotePrefix="1" applyNumberFormat="1" applyFont="1" applyFill="1" applyBorder="1" applyAlignment="1">
      <alignment horizontal="center" vertical="center"/>
    </xf>
    <xf numFmtId="0" fontId="7" fillId="6" borderId="1" xfId="2" quotePrefix="1" applyNumberFormat="1" applyFont="1" applyFill="1" applyBorder="1" applyAlignment="1">
      <alignment horizontal="center" vertical="center" wrapText="1" justifyLastLine="1"/>
    </xf>
    <xf numFmtId="3" fontId="9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5" borderId="1" xfId="2" quotePrefix="1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3" fontId="14" fillId="0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3" fontId="8" fillId="0" borderId="0" xfId="0" applyNumberFormat="1" applyFont="1"/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vertical="top" wrapText="1"/>
    </xf>
    <xf numFmtId="3" fontId="0" fillId="0" borderId="0" xfId="0" applyNumberFormat="1" applyAlignment="1"/>
    <xf numFmtId="3" fontId="12" fillId="0" borderId="0" xfId="0" applyNumberFormat="1" applyFont="1"/>
    <xf numFmtId="0" fontId="19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/>
    <xf numFmtId="0" fontId="0" fillId="0" borderId="0" xfId="0" applyFont="1" applyFill="1"/>
    <xf numFmtId="0" fontId="15" fillId="0" borderId="1" xfId="0" applyFont="1" applyBorder="1" applyAlignment="1">
      <alignment horizontal="justify" vertical="top" wrapText="1"/>
    </xf>
    <xf numFmtId="3" fontId="0" fillId="0" borderId="0" xfId="0" applyNumberFormat="1" applyFill="1"/>
    <xf numFmtId="3" fontId="15" fillId="0" borderId="1" xfId="0" applyNumberFormat="1" applyFont="1" applyBorder="1" applyAlignment="1">
      <alignment vertical="top" wrapText="1"/>
    </xf>
    <xf numFmtId="0" fontId="9" fillId="0" borderId="0" xfId="0" applyFont="1" applyFill="1"/>
    <xf numFmtId="4" fontId="9" fillId="0" borderId="0" xfId="0" applyNumberFormat="1" applyFont="1" applyFill="1"/>
    <xf numFmtId="0" fontId="0" fillId="0" borderId="0" xfId="0" applyAlignment="1"/>
    <xf numFmtId="0" fontId="17" fillId="0" borderId="0" xfId="0" applyFont="1" applyFill="1"/>
    <xf numFmtId="0" fontId="5" fillId="10" borderId="7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3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5" borderId="2" xfId="2" quotePrefix="1" applyNumberFormat="1" applyFont="1" applyBorder="1" applyAlignment="1">
      <alignment horizontal="center" vertical="center" wrapText="1"/>
    </xf>
    <xf numFmtId="0" fontId="7" fillId="5" borderId="3" xfId="2" quotePrefix="1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6" borderId="2" xfId="2" quotePrefix="1" applyNumberFormat="1" applyFont="1" applyFill="1" applyBorder="1" applyAlignment="1">
      <alignment horizontal="center" vertical="center" wrapText="1" justifyLastLine="1"/>
    </xf>
    <xf numFmtId="0" fontId="7" fillId="6" borderId="3" xfId="2" quotePrefix="1" applyNumberFormat="1" applyFont="1" applyFill="1" applyBorder="1" applyAlignment="1">
      <alignment horizontal="center" vertical="center" wrapText="1" justifyLastLine="1"/>
    </xf>
    <xf numFmtId="0" fontId="1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5" fillId="10" borderId="1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5">
    <cellStyle name="Normal" xfId="0" builtinId="0"/>
    <cellStyle name="Obično 2" xfId="1"/>
    <cellStyle name="SAPBEXchaText" xfId="2"/>
    <cellStyle name="SAPBEXHLevel1" xfId="4"/>
    <cellStyle name="SAPBEXHLevel2" xfId="3"/>
  </cellStyles>
  <dxfs count="0"/>
  <tableStyles count="0" defaultTableStyle="TableStyleMedium2" defaultPivotStyle="PivotStyleLight16"/>
  <colors>
    <mruColors>
      <color rgb="FFF9F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73"/>
  <sheetViews>
    <sheetView tabSelected="1" view="pageBreakPreview" zoomScale="115" zoomScaleNormal="115" zoomScaleSheetLayoutView="115" workbookViewId="0">
      <selection activeCell="B4" sqref="B4"/>
    </sheetView>
  </sheetViews>
  <sheetFormatPr defaultRowHeight="15" x14ac:dyDescent="0.25"/>
  <cols>
    <col min="1" max="1" width="9.7109375" customWidth="1"/>
    <col min="2" max="2" width="38.7109375" customWidth="1"/>
    <col min="3" max="8" width="14.7109375" style="1" customWidth="1"/>
    <col min="9" max="9" width="10.85546875" customWidth="1"/>
    <col min="10" max="10" width="11.140625" customWidth="1"/>
    <col min="11" max="12" width="11.7109375" bestFit="1" customWidth="1"/>
    <col min="13" max="13" width="11.85546875" bestFit="1" customWidth="1"/>
  </cols>
  <sheetData>
    <row r="1" spans="1:11" ht="16.5" x14ac:dyDescent="0.25">
      <c r="A1" s="93" t="s">
        <v>61</v>
      </c>
      <c r="B1" s="93"/>
      <c r="C1" s="45"/>
      <c r="D1" s="45"/>
      <c r="E1" s="46"/>
      <c r="F1" s="47"/>
      <c r="G1" s="47"/>
      <c r="H1" s="48"/>
    </row>
    <row r="2" spans="1:11" ht="16.5" x14ac:dyDescent="0.25">
      <c r="A2" s="93" t="s">
        <v>106</v>
      </c>
      <c r="B2" s="93"/>
      <c r="C2" s="49"/>
      <c r="D2" s="49"/>
      <c r="E2" s="46"/>
      <c r="F2" s="47"/>
      <c r="G2" s="47"/>
      <c r="H2" s="47"/>
    </row>
    <row r="3" spans="1:11" ht="18" customHeight="1" x14ac:dyDescent="0.25">
      <c r="A3" s="96" t="s">
        <v>107</v>
      </c>
      <c r="B3" s="96"/>
      <c r="C3" s="49"/>
      <c r="D3" s="49"/>
      <c r="E3" s="50"/>
      <c r="F3" s="47"/>
      <c r="G3" s="47"/>
      <c r="H3" s="47"/>
    </row>
    <row r="4" spans="1:11" ht="16.5" x14ac:dyDescent="0.25">
      <c r="A4" s="51"/>
      <c r="B4" s="51"/>
      <c r="C4" s="49"/>
      <c r="D4" s="49"/>
      <c r="E4" s="50"/>
      <c r="F4" s="47"/>
      <c r="G4" s="47"/>
      <c r="H4" s="47"/>
    </row>
    <row r="5" spans="1:11" ht="18" x14ac:dyDescent="0.25">
      <c r="A5" s="86" t="s">
        <v>138</v>
      </c>
      <c r="B5" s="86"/>
      <c r="C5" s="86"/>
      <c r="D5" s="86"/>
      <c r="E5" s="86"/>
      <c r="F5" s="86"/>
      <c r="G5" s="86"/>
      <c r="H5" s="86"/>
    </row>
    <row r="6" spans="1:11" ht="18" x14ac:dyDescent="0.25">
      <c r="A6" s="86" t="s">
        <v>124</v>
      </c>
      <c r="B6" s="86"/>
      <c r="C6" s="86"/>
      <c r="D6" s="86"/>
      <c r="E6" s="86"/>
      <c r="F6" s="86"/>
      <c r="G6" s="86"/>
      <c r="H6" s="86"/>
    </row>
    <row r="7" spans="1:11" ht="18" x14ac:dyDescent="0.25">
      <c r="A7" s="86" t="s">
        <v>150</v>
      </c>
      <c r="B7" s="86"/>
      <c r="C7" s="86"/>
      <c r="D7" s="86"/>
      <c r="E7" s="86"/>
      <c r="F7" s="86"/>
      <c r="G7" s="86"/>
      <c r="H7" s="86"/>
    </row>
    <row r="8" spans="1:11" ht="18" customHeight="1" x14ac:dyDescent="0.25">
      <c r="A8" s="86" t="s">
        <v>119</v>
      </c>
      <c r="B8" s="86"/>
      <c r="C8" s="86"/>
      <c r="D8" s="86"/>
      <c r="E8" s="86"/>
      <c r="F8" s="86"/>
      <c r="G8" s="86"/>
      <c r="H8" s="86"/>
    </row>
    <row r="10" spans="1:11" ht="15.75" x14ac:dyDescent="0.25">
      <c r="A10" s="2"/>
      <c r="B10" s="2"/>
      <c r="C10" s="4"/>
      <c r="D10" s="4"/>
      <c r="E10" s="4"/>
      <c r="F10" s="4"/>
      <c r="G10" s="4"/>
      <c r="H10" s="4"/>
    </row>
    <row r="11" spans="1:11" s="13" customFormat="1" ht="43.5" customHeight="1" x14ac:dyDescent="0.2">
      <c r="A11" s="94" t="s">
        <v>51</v>
      </c>
      <c r="B11" s="94" t="s">
        <v>52</v>
      </c>
      <c r="C11" s="91" t="s">
        <v>139</v>
      </c>
      <c r="D11" s="87" t="s">
        <v>140</v>
      </c>
      <c r="E11" s="88"/>
      <c r="F11" s="89" t="s">
        <v>49</v>
      </c>
      <c r="G11" s="89" t="s">
        <v>55</v>
      </c>
      <c r="H11" s="91" t="s">
        <v>141</v>
      </c>
    </row>
    <row r="12" spans="1:11" s="13" customFormat="1" ht="22.5" customHeight="1" x14ac:dyDescent="0.2">
      <c r="A12" s="95"/>
      <c r="B12" s="95"/>
      <c r="C12" s="92"/>
      <c r="D12" s="44" t="s">
        <v>53</v>
      </c>
      <c r="E12" s="44" t="s">
        <v>54</v>
      </c>
      <c r="F12" s="90"/>
      <c r="G12" s="90"/>
      <c r="H12" s="92"/>
    </row>
    <row r="13" spans="1:11" s="13" customFormat="1" ht="12" customHeight="1" x14ac:dyDescent="0.2">
      <c r="A13" s="3"/>
      <c r="B13" s="3"/>
      <c r="C13" s="27">
        <v>1</v>
      </c>
      <c r="D13" s="27">
        <v>2</v>
      </c>
      <c r="E13" s="27">
        <v>3</v>
      </c>
      <c r="F13" s="27">
        <v>4</v>
      </c>
      <c r="G13" s="27">
        <v>5</v>
      </c>
      <c r="H13" s="27" t="s">
        <v>50</v>
      </c>
    </row>
    <row r="14" spans="1:11" s="28" customFormat="1" ht="24" customHeight="1" x14ac:dyDescent="0.2">
      <c r="A14" s="6" t="s">
        <v>110</v>
      </c>
      <c r="B14" s="7" t="s">
        <v>61</v>
      </c>
      <c r="C14" s="8">
        <f t="shared" ref="C14:H14" si="0">C15+C228</f>
        <v>347027993</v>
      </c>
      <c r="D14" s="8">
        <f t="shared" si="0"/>
        <v>2527000</v>
      </c>
      <c r="E14" s="8">
        <f t="shared" si="0"/>
        <v>2527000</v>
      </c>
      <c r="F14" s="8">
        <f t="shared" si="0"/>
        <v>0</v>
      </c>
      <c r="G14" s="8">
        <f t="shared" si="0"/>
        <v>0</v>
      </c>
      <c r="H14" s="8">
        <f t="shared" si="0"/>
        <v>347027993</v>
      </c>
      <c r="J14" s="56"/>
    </row>
    <row r="15" spans="1:11" s="28" customFormat="1" ht="24" customHeight="1" x14ac:dyDescent="0.2">
      <c r="A15" s="34" t="s">
        <v>111</v>
      </c>
      <c r="B15" s="35" t="s">
        <v>61</v>
      </c>
      <c r="C15" s="33">
        <f t="shared" ref="C15:H15" si="1">C16+C72+C97+C123+C155+C159+C168+C198</f>
        <v>341401993</v>
      </c>
      <c r="D15" s="33">
        <f t="shared" si="1"/>
        <v>797000</v>
      </c>
      <c r="E15" s="33">
        <f t="shared" si="1"/>
        <v>2527000</v>
      </c>
      <c r="F15" s="33">
        <f t="shared" si="1"/>
        <v>0</v>
      </c>
      <c r="G15" s="33">
        <f t="shared" si="1"/>
        <v>0</v>
      </c>
      <c r="H15" s="33">
        <f t="shared" si="1"/>
        <v>343131993</v>
      </c>
      <c r="J15" s="56"/>
      <c r="K15" s="56"/>
    </row>
    <row r="16" spans="1:11" s="13" customFormat="1" ht="24" customHeight="1" x14ac:dyDescent="0.2">
      <c r="A16" s="10" t="s">
        <v>64</v>
      </c>
      <c r="B16" s="11" t="s">
        <v>1</v>
      </c>
      <c r="C16" s="12">
        <f t="shared" ref="C16:H16" si="2">C17</f>
        <v>28967614</v>
      </c>
      <c r="D16" s="12">
        <f t="shared" si="2"/>
        <v>548000</v>
      </c>
      <c r="E16" s="12">
        <f t="shared" si="2"/>
        <v>2246000</v>
      </c>
      <c r="F16" s="12">
        <f t="shared" si="2"/>
        <v>0</v>
      </c>
      <c r="G16" s="12">
        <f t="shared" si="2"/>
        <v>0</v>
      </c>
      <c r="H16" s="12">
        <f t="shared" si="2"/>
        <v>30665614</v>
      </c>
      <c r="J16" s="73"/>
      <c r="K16" s="73"/>
    </row>
    <row r="17" spans="1:13" s="13" customFormat="1" ht="18" customHeight="1" x14ac:dyDescent="0.2">
      <c r="A17" s="82" t="s">
        <v>0</v>
      </c>
      <c r="B17" s="83"/>
      <c r="C17" s="29">
        <f>C18+C21+C23+C26+C31+C38+C48+C50+C58+C61+C65+C67+C63</f>
        <v>28967614</v>
      </c>
      <c r="D17" s="29">
        <f t="shared" ref="D17:H17" si="3">D18+D21+D23+D26+D31+D38+D48+D50+D58+D61+D65+D67+D63</f>
        <v>548000</v>
      </c>
      <c r="E17" s="29">
        <f t="shared" si="3"/>
        <v>2246000</v>
      </c>
      <c r="F17" s="29">
        <f t="shared" si="3"/>
        <v>0</v>
      </c>
      <c r="G17" s="29">
        <f t="shared" si="3"/>
        <v>0</v>
      </c>
      <c r="H17" s="29">
        <f t="shared" si="3"/>
        <v>30665614</v>
      </c>
      <c r="I17" s="41"/>
      <c r="J17" s="36"/>
      <c r="K17" s="73"/>
      <c r="L17" s="73"/>
      <c r="M17" s="78"/>
    </row>
    <row r="18" spans="1:13" s="13" customFormat="1" ht="12.75" x14ac:dyDescent="0.2">
      <c r="A18" s="14">
        <v>311</v>
      </c>
      <c r="B18" s="5" t="s">
        <v>2</v>
      </c>
      <c r="C18" s="15">
        <f t="shared" ref="C18" si="4">C19+C20</f>
        <v>18120614</v>
      </c>
      <c r="D18" s="15">
        <f t="shared" ref="D18:G18" si="5">D19+D20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>H19+H20</f>
        <v>18120614</v>
      </c>
      <c r="I18" s="41"/>
      <c r="J18" s="36"/>
      <c r="K18" s="73"/>
      <c r="L18" s="78"/>
      <c r="M18" s="78"/>
    </row>
    <row r="19" spans="1:13" s="13" customFormat="1" ht="12.75" x14ac:dyDescent="0.2">
      <c r="A19" s="3">
        <v>3111</v>
      </c>
      <c r="B19" s="16" t="s">
        <v>3</v>
      </c>
      <c r="C19" s="17">
        <v>18000614</v>
      </c>
      <c r="D19" s="18">
        <v>0</v>
      </c>
      <c r="E19" s="18">
        <v>0</v>
      </c>
      <c r="F19" s="17">
        <v>0</v>
      </c>
      <c r="G19" s="17">
        <v>0</v>
      </c>
      <c r="H19" s="17">
        <f>C19-D19+E19-F19+G19</f>
        <v>18000614</v>
      </c>
      <c r="I19" s="41"/>
      <c r="J19" s="73"/>
      <c r="K19" s="78"/>
      <c r="L19" s="78"/>
      <c r="M19" s="78"/>
    </row>
    <row r="20" spans="1:13" s="13" customFormat="1" ht="12.75" x14ac:dyDescent="0.2">
      <c r="A20" s="3">
        <v>3113</v>
      </c>
      <c r="B20" s="16" t="s">
        <v>4</v>
      </c>
      <c r="C20" s="17">
        <v>120000</v>
      </c>
      <c r="D20" s="18">
        <v>0</v>
      </c>
      <c r="E20" s="18">
        <v>0</v>
      </c>
      <c r="F20" s="18">
        <v>0</v>
      </c>
      <c r="G20" s="18">
        <v>0</v>
      </c>
      <c r="H20" s="17">
        <f t="shared" ref="H20" si="6">C20-D20+E20-F20+G20</f>
        <v>120000</v>
      </c>
      <c r="I20" s="41"/>
      <c r="J20" s="78"/>
      <c r="K20" s="79"/>
      <c r="L20" s="79"/>
      <c r="M20" s="79"/>
    </row>
    <row r="21" spans="1:13" s="13" customFormat="1" ht="12.75" x14ac:dyDescent="0.2">
      <c r="A21" s="14">
        <v>312</v>
      </c>
      <c r="B21" s="5" t="s">
        <v>5</v>
      </c>
      <c r="C21" s="15">
        <f t="shared" ref="C21:H21" si="7">C22</f>
        <v>1000000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1000000</v>
      </c>
      <c r="I21" s="41"/>
      <c r="J21" s="78"/>
      <c r="K21" s="79"/>
      <c r="L21" s="79"/>
      <c r="M21" s="79"/>
    </row>
    <row r="22" spans="1:13" s="13" customFormat="1" ht="12.75" x14ac:dyDescent="0.2">
      <c r="A22" s="3">
        <v>3121</v>
      </c>
      <c r="B22" s="16" t="s">
        <v>5</v>
      </c>
      <c r="C22" s="17">
        <v>1000000</v>
      </c>
      <c r="D22" s="18">
        <v>0</v>
      </c>
      <c r="E22" s="18">
        <v>0</v>
      </c>
      <c r="F22" s="18">
        <v>0</v>
      </c>
      <c r="G22" s="18">
        <v>0</v>
      </c>
      <c r="H22" s="17">
        <f>C22-D22+E22-F22+G22</f>
        <v>1000000</v>
      </c>
      <c r="I22" s="41"/>
      <c r="J22" s="78"/>
      <c r="K22" s="79"/>
      <c r="L22" s="79"/>
      <c r="M22" s="79"/>
    </row>
    <row r="23" spans="1:13" s="13" customFormat="1" ht="12.75" x14ac:dyDescent="0.2">
      <c r="A23" s="14">
        <v>313</v>
      </c>
      <c r="B23" s="5" t="s">
        <v>6</v>
      </c>
      <c r="C23" s="15">
        <f t="shared" ref="C23" si="8">C24+C25</f>
        <v>3620000</v>
      </c>
      <c r="D23" s="15">
        <f t="shared" ref="D23:H23" si="9">D24+D25</f>
        <v>0</v>
      </c>
      <c r="E23" s="15">
        <f t="shared" si="9"/>
        <v>0</v>
      </c>
      <c r="F23" s="15">
        <f t="shared" si="9"/>
        <v>0</v>
      </c>
      <c r="G23" s="15">
        <f t="shared" si="9"/>
        <v>0</v>
      </c>
      <c r="H23" s="15">
        <f t="shared" si="9"/>
        <v>3620000</v>
      </c>
      <c r="I23" s="41"/>
      <c r="J23" s="78"/>
      <c r="K23" s="79"/>
      <c r="L23" s="79"/>
      <c r="M23" s="79"/>
    </row>
    <row r="24" spans="1:13" s="13" customFormat="1" ht="12.75" x14ac:dyDescent="0.2">
      <c r="A24" s="3">
        <v>3131</v>
      </c>
      <c r="B24" s="16" t="s">
        <v>7</v>
      </c>
      <c r="C24" s="17">
        <v>650000</v>
      </c>
      <c r="D24" s="18">
        <v>0</v>
      </c>
      <c r="E24" s="18">
        <v>0</v>
      </c>
      <c r="F24" s="18">
        <v>0</v>
      </c>
      <c r="G24" s="18">
        <v>0</v>
      </c>
      <c r="H24" s="17">
        <f t="shared" ref="H24:H25" si="10">C24-D24+E24-F24+G24</f>
        <v>650000</v>
      </c>
      <c r="I24" s="41"/>
      <c r="J24" s="78"/>
      <c r="K24" s="79"/>
      <c r="L24" s="79"/>
      <c r="M24" s="79"/>
    </row>
    <row r="25" spans="1:13" s="13" customFormat="1" ht="12.75" x14ac:dyDescent="0.2">
      <c r="A25" s="3">
        <v>3132</v>
      </c>
      <c r="B25" s="16" t="s">
        <v>8</v>
      </c>
      <c r="C25" s="17">
        <v>2970000</v>
      </c>
      <c r="D25" s="18">
        <v>0</v>
      </c>
      <c r="E25" s="18">
        <v>0</v>
      </c>
      <c r="F25" s="18">
        <v>0</v>
      </c>
      <c r="G25" s="18">
        <v>0</v>
      </c>
      <c r="H25" s="17">
        <f t="shared" si="10"/>
        <v>2970000</v>
      </c>
      <c r="I25" s="41"/>
      <c r="J25" s="78"/>
      <c r="K25" s="79"/>
      <c r="L25" s="79"/>
      <c r="M25" s="79"/>
    </row>
    <row r="26" spans="1:13" s="13" customFormat="1" ht="12.75" x14ac:dyDescent="0.2">
      <c r="A26" s="14">
        <v>321</v>
      </c>
      <c r="B26" s="5" t="s">
        <v>9</v>
      </c>
      <c r="C26" s="15">
        <f t="shared" ref="C26" si="11">SUM(C27:C30)</f>
        <v>1233000</v>
      </c>
      <c r="D26" s="15">
        <f t="shared" ref="D26:H26" si="12">SUM(D27:D30)</f>
        <v>40000</v>
      </c>
      <c r="E26" s="15">
        <f t="shared" si="12"/>
        <v>0</v>
      </c>
      <c r="F26" s="15">
        <f t="shared" si="12"/>
        <v>0</v>
      </c>
      <c r="G26" s="15">
        <f t="shared" si="12"/>
        <v>0</v>
      </c>
      <c r="H26" s="15">
        <f t="shared" si="12"/>
        <v>1193000</v>
      </c>
      <c r="I26" s="41"/>
      <c r="J26" s="78"/>
      <c r="K26" s="79"/>
      <c r="L26" s="79"/>
      <c r="M26" s="79"/>
    </row>
    <row r="27" spans="1:13" s="13" customFormat="1" ht="12.75" x14ac:dyDescent="0.2">
      <c r="A27" s="3">
        <v>3211</v>
      </c>
      <c r="B27" s="16" t="s">
        <v>10</v>
      </c>
      <c r="C27" s="17">
        <v>82000</v>
      </c>
      <c r="D27" s="18">
        <v>10000</v>
      </c>
      <c r="E27" s="18">
        <v>0</v>
      </c>
      <c r="F27" s="18">
        <v>0</v>
      </c>
      <c r="G27" s="18">
        <v>0</v>
      </c>
      <c r="H27" s="17">
        <f t="shared" ref="H27:H30" si="13">C27-D27+E27-F27+G27</f>
        <v>72000</v>
      </c>
      <c r="I27" s="41"/>
      <c r="J27" s="78"/>
      <c r="K27" s="79"/>
      <c r="L27" s="79"/>
      <c r="M27" s="79"/>
    </row>
    <row r="28" spans="1:13" s="13" customFormat="1" ht="12.75" x14ac:dyDescent="0.2">
      <c r="A28" s="3">
        <v>3212</v>
      </c>
      <c r="B28" s="16" t="s">
        <v>11</v>
      </c>
      <c r="C28" s="17">
        <v>1100000</v>
      </c>
      <c r="D28" s="18">
        <v>0</v>
      </c>
      <c r="E28" s="18">
        <v>0</v>
      </c>
      <c r="F28" s="18">
        <v>0</v>
      </c>
      <c r="G28" s="18">
        <v>0</v>
      </c>
      <c r="H28" s="17">
        <f t="shared" si="13"/>
        <v>1100000</v>
      </c>
      <c r="I28" s="41"/>
      <c r="J28" s="78"/>
      <c r="K28" s="79"/>
      <c r="L28" s="79"/>
      <c r="M28" s="79"/>
    </row>
    <row r="29" spans="1:13" s="13" customFormat="1" ht="12.75" x14ac:dyDescent="0.2">
      <c r="A29" s="3">
        <v>3213</v>
      </c>
      <c r="B29" s="16" t="s">
        <v>12</v>
      </c>
      <c r="C29" s="17">
        <v>50000</v>
      </c>
      <c r="D29" s="18">
        <v>30000</v>
      </c>
      <c r="E29" s="18">
        <v>0</v>
      </c>
      <c r="F29" s="18">
        <v>0</v>
      </c>
      <c r="G29" s="18">
        <v>0</v>
      </c>
      <c r="H29" s="17">
        <f t="shared" si="13"/>
        <v>20000</v>
      </c>
      <c r="I29" s="41"/>
      <c r="J29" s="78"/>
      <c r="K29" s="78"/>
      <c r="L29" s="79"/>
      <c r="M29" s="79"/>
    </row>
    <row r="30" spans="1:13" s="13" customFormat="1" ht="12.75" x14ac:dyDescent="0.2">
      <c r="A30" s="3">
        <v>3214</v>
      </c>
      <c r="B30" s="16" t="s">
        <v>62</v>
      </c>
      <c r="C30" s="17">
        <v>1000</v>
      </c>
      <c r="D30" s="18">
        <v>0</v>
      </c>
      <c r="E30" s="18">
        <v>0</v>
      </c>
      <c r="F30" s="18">
        <v>0</v>
      </c>
      <c r="G30" s="18">
        <v>0</v>
      </c>
      <c r="H30" s="17">
        <f t="shared" si="13"/>
        <v>1000</v>
      </c>
      <c r="I30" s="41"/>
      <c r="J30" s="78"/>
      <c r="K30" s="78"/>
      <c r="L30" s="79"/>
      <c r="M30" s="79"/>
    </row>
    <row r="31" spans="1:13" s="13" customFormat="1" ht="12.75" x14ac:dyDescent="0.2">
      <c r="A31" s="14">
        <v>322</v>
      </c>
      <c r="B31" s="5" t="s">
        <v>13</v>
      </c>
      <c r="C31" s="15">
        <f>SUM(C32:C37)</f>
        <v>1073000</v>
      </c>
      <c r="D31" s="15">
        <f t="shared" ref="D31:H31" si="14">SUM(D32:D37)</f>
        <v>61000</v>
      </c>
      <c r="E31" s="15">
        <f t="shared" si="14"/>
        <v>1218000</v>
      </c>
      <c r="F31" s="15">
        <f t="shared" si="14"/>
        <v>0</v>
      </c>
      <c r="G31" s="15">
        <f t="shared" si="14"/>
        <v>0</v>
      </c>
      <c r="H31" s="15">
        <f t="shared" si="14"/>
        <v>2230000</v>
      </c>
      <c r="I31" s="41"/>
      <c r="J31" s="56"/>
    </row>
    <row r="32" spans="1:13" s="13" customFormat="1" ht="12.75" x14ac:dyDescent="0.2">
      <c r="A32" s="3">
        <v>3221</v>
      </c>
      <c r="B32" s="16" t="s">
        <v>14</v>
      </c>
      <c r="C32" s="17">
        <v>144000</v>
      </c>
      <c r="D32" s="18">
        <v>21000</v>
      </c>
      <c r="E32" s="18">
        <v>0</v>
      </c>
      <c r="F32" s="18">
        <v>0</v>
      </c>
      <c r="G32" s="18">
        <v>0</v>
      </c>
      <c r="H32" s="17">
        <f t="shared" ref="H32:H37" si="15">C32-D32+E32-F32+G32</f>
        <v>123000</v>
      </c>
      <c r="I32" s="41"/>
    </row>
    <row r="33" spans="1:10" s="13" customFormat="1" ht="12.75" x14ac:dyDescent="0.2">
      <c r="A33" s="3">
        <v>3222</v>
      </c>
      <c r="B33" s="16" t="s">
        <v>95</v>
      </c>
      <c r="C33" s="17">
        <v>1000</v>
      </c>
      <c r="D33" s="18">
        <v>0</v>
      </c>
      <c r="E33" s="18">
        <v>9000</v>
      </c>
      <c r="F33" s="18">
        <v>0</v>
      </c>
      <c r="G33" s="18">
        <v>0</v>
      </c>
      <c r="H33" s="17">
        <f t="shared" ref="H33" si="16">C33-D33+E33-F33+G33</f>
        <v>10000</v>
      </c>
      <c r="I33" s="41"/>
    </row>
    <row r="34" spans="1:10" s="13" customFormat="1" ht="12.75" x14ac:dyDescent="0.2">
      <c r="A34" s="3">
        <v>3223</v>
      </c>
      <c r="B34" s="16" t="s">
        <v>16</v>
      </c>
      <c r="C34" s="17">
        <v>709000</v>
      </c>
      <c r="D34" s="18">
        <v>0</v>
      </c>
      <c r="E34" s="18">
        <v>1209000</v>
      </c>
      <c r="F34" s="18">
        <v>0</v>
      </c>
      <c r="G34" s="18">
        <v>0</v>
      </c>
      <c r="H34" s="17">
        <f t="shared" si="15"/>
        <v>1918000</v>
      </c>
      <c r="I34" s="41"/>
    </row>
    <row r="35" spans="1:10" s="13" customFormat="1" ht="12.75" x14ac:dyDescent="0.2">
      <c r="A35" s="3">
        <v>3224</v>
      </c>
      <c r="B35" s="16" t="s">
        <v>17</v>
      </c>
      <c r="C35" s="17">
        <v>80000</v>
      </c>
      <c r="D35" s="18">
        <v>20000</v>
      </c>
      <c r="E35" s="18">
        <v>0</v>
      </c>
      <c r="F35" s="18">
        <v>0</v>
      </c>
      <c r="G35" s="18">
        <v>0</v>
      </c>
      <c r="H35" s="17">
        <f t="shared" si="15"/>
        <v>60000</v>
      </c>
      <c r="I35" s="41"/>
    </row>
    <row r="36" spans="1:10" s="13" customFormat="1" ht="12.75" x14ac:dyDescent="0.2">
      <c r="A36" s="3">
        <v>3225</v>
      </c>
      <c r="B36" s="16" t="s">
        <v>18</v>
      </c>
      <c r="C36" s="17">
        <v>110000</v>
      </c>
      <c r="D36" s="18">
        <v>20000</v>
      </c>
      <c r="E36" s="18">
        <v>0</v>
      </c>
      <c r="F36" s="18">
        <v>0</v>
      </c>
      <c r="G36" s="18">
        <v>0</v>
      </c>
      <c r="H36" s="17">
        <f t="shared" si="15"/>
        <v>90000</v>
      </c>
      <c r="I36" s="41"/>
    </row>
    <row r="37" spans="1:10" s="13" customFormat="1" ht="12.75" x14ac:dyDescent="0.2">
      <c r="A37" s="3">
        <v>3227</v>
      </c>
      <c r="B37" s="16" t="s">
        <v>19</v>
      </c>
      <c r="C37" s="17">
        <v>29000</v>
      </c>
      <c r="D37" s="18">
        <v>0</v>
      </c>
      <c r="E37" s="18">
        <v>0</v>
      </c>
      <c r="F37" s="18">
        <v>0</v>
      </c>
      <c r="G37" s="18">
        <v>0</v>
      </c>
      <c r="H37" s="17">
        <f t="shared" si="15"/>
        <v>29000</v>
      </c>
      <c r="I37" s="41"/>
    </row>
    <row r="38" spans="1:10" s="13" customFormat="1" ht="12.75" x14ac:dyDescent="0.2">
      <c r="A38" s="14">
        <v>323</v>
      </c>
      <c r="B38" s="5" t="s">
        <v>20</v>
      </c>
      <c r="C38" s="15">
        <f t="shared" ref="C38" si="17">SUM(C39:C47)</f>
        <v>3252000</v>
      </c>
      <c r="D38" s="15">
        <f t="shared" ref="D38:H38" si="18">SUM(D39:D47)</f>
        <v>395000</v>
      </c>
      <c r="E38" s="15">
        <f t="shared" si="18"/>
        <v>898000</v>
      </c>
      <c r="F38" s="15">
        <f t="shared" si="18"/>
        <v>0</v>
      </c>
      <c r="G38" s="15">
        <f t="shared" si="18"/>
        <v>0</v>
      </c>
      <c r="H38" s="15">
        <f t="shared" si="18"/>
        <v>3755000</v>
      </c>
      <c r="I38" s="41"/>
      <c r="J38" s="56"/>
    </row>
    <row r="39" spans="1:10" s="13" customFormat="1" ht="12.75" x14ac:dyDescent="0.2">
      <c r="A39" s="3">
        <v>3231</v>
      </c>
      <c r="B39" s="16" t="s">
        <v>21</v>
      </c>
      <c r="C39" s="17">
        <v>512000</v>
      </c>
      <c r="D39" s="18">
        <v>0</v>
      </c>
      <c r="E39" s="17">
        <v>40000</v>
      </c>
      <c r="F39" s="18">
        <v>0</v>
      </c>
      <c r="G39" s="18">
        <v>0</v>
      </c>
      <c r="H39" s="17">
        <f t="shared" ref="H39:H47" si="19">C39-D39+E39-F39+G39</f>
        <v>552000</v>
      </c>
      <c r="I39" s="41"/>
    </row>
    <row r="40" spans="1:10" s="13" customFormat="1" ht="12.75" x14ac:dyDescent="0.2">
      <c r="A40" s="3">
        <v>3232</v>
      </c>
      <c r="B40" s="16" t="s">
        <v>22</v>
      </c>
      <c r="C40" s="17">
        <v>880000</v>
      </c>
      <c r="D40" s="18">
        <v>310000</v>
      </c>
      <c r="E40" s="18">
        <v>0</v>
      </c>
      <c r="F40" s="18">
        <v>0</v>
      </c>
      <c r="G40" s="18">
        <v>0</v>
      </c>
      <c r="H40" s="17">
        <f t="shared" si="19"/>
        <v>570000</v>
      </c>
      <c r="I40" s="41"/>
    </row>
    <row r="41" spans="1:10" s="13" customFormat="1" ht="12.75" x14ac:dyDescent="0.2">
      <c r="A41" s="3">
        <v>3233</v>
      </c>
      <c r="B41" s="16" t="s">
        <v>23</v>
      </c>
      <c r="C41" s="17">
        <v>134000</v>
      </c>
      <c r="D41" s="18">
        <v>10000</v>
      </c>
      <c r="E41" s="18">
        <v>0</v>
      </c>
      <c r="F41" s="18">
        <v>0</v>
      </c>
      <c r="G41" s="18">
        <v>0</v>
      </c>
      <c r="H41" s="17">
        <f t="shared" si="19"/>
        <v>124000</v>
      </c>
      <c r="I41" s="41"/>
    </row>
    <row r="42" spans="1:10" s="13" customFormat="1" ht="12.75" x14ac:dyDescent="0.2">
      <c r="A42" s="3">
        <v>3234</v>
      </c>
      <c r="B42" s="16" t="s">
        <v>24</v>
      </c>
      <c r="C42" s="17">
        <v>404000</v>
      </c>
      <c r="D42" s="18">
        <v>0</v>
      </c>
      <c r="E42" s="18">
        <v>193000</v>
      </c>
      <c r="F42" s="18">
        <v>0</v>
      </c>
      <c r="G42" s="18">
        <v>0</v>
      </c>
      <c r="H42" s="17">
        <f t="shared" si="19"/>
        <v>597000</v>
      </c>
      <c r="I42" s="41"/>
    </row>
    <row r="43" spans="1:10" s="13" customFormat="1" ht="12.75" x14ac:dyDescent="0.2">
      <c r="A43" s="3">
        <v>3235</v>
      </c>
      <c r="B43" s="16" t="s">
        <v>25</v>
      </c>
      <c r="C43" s="17">
        <v>385000</v>
      </c>
      <c r="D43" s="18">
        <v>20000</v>
      </c>
      <c r="E43" s="18">
        <v>0</v>
      </c>
      <c r="F43" s="18">
        <v>0</v>
      </c>
      <c r="G43" s="18">
        <v>0</v>
      </c>
      <c r="H43" s="17">
        <f t="shared" si="19"/>
        <v>365000</v>
      </c>
      <c r="I43" s="41"/>
    </row>
    <row r="44" spans="1:10" s="13" customFormat="1" ht="12.75" x14ac:dyDescent="0.2">
      <c r="A44" s="3">
        <v>3236</v>
      </c>
      <c r="B44" s="16" t="s">
        <v>26</v>
      </c>
      <c r="C44" s="17">
        <v>50000</v>
      </c>
      <c r="D44" s="18">
        <v>25000</v>
      </c>
      <c r="E44" s="18">
        <v>0</v>
      </c>
      <c r="F44" s="18">
        <v>0</v>
      </c>
      <c r="G44" s="18">
        <v>0</v>
      </c>
      <c r="H44" s="17">
        <f t="shared" si="19"/>
        <v>25000</v>
      </c>
      <c r="I44" s="41"/>
    </row>
    <row r="45" spans="1:10" s="13" customFormat="1" ht="12.75" x14ac:dyDescent="0.2">
      <c r="A45" s="3">
        <v>3237</v>
      </c>
      <c r="B45" s="16" t="s">
        <v>27</v>
      </c>
      <c r="C45" s="17">
        <v>122000</v>
      </c>
      <c r="D45" s="18">
        <v>0</v>
      </c>
      <c r="E45" s="18">
        <v>0</v>
      </c>
      <c r="F45" s="18">
        <v>0</v>
      </c>
      <c r="G45" s="18">
        <v>0</v>
      </c>
      <c r="H45" s="17">
        <f t="shared" si="19"/>
        <v>122000</v>
      </c>
      <c r="I45" s="41"/>
    </row>
    <row r="46" spans="1:10" s="13" customFormat="1" ht="12.75" x14ac:dyDescent="0.2">
      <c r="A46" s="3">
        <v>3238</v>
      </c>
      <c r="B46" s="16" t="s">
        <v>63</v>
      </c>
      <c r="C46" s="17">
        <v>210000</v>
      </c>
      <c r="D46" s="18">
        <v>30000</v>
      </c>
      <c r="E46" s="18">
        <v>0</v>
      </c>
      <c r="F46" s="18">
        <v>0</v>
      </c>
      <c r="G46" s="18">
        <v>0</v>
      </c>
      <c r="H46" s="17">
        <f t="shared" si="19"/>
        <v>180000</v>
      </c>
      <c r="I46" s="41"/>
    </row>
    <row r="47" spans="1:10" s="13" customFormat="1" ht="12.75" x14ac:dyDescent="0.2">
      <c r="A47" s="3">
        <v>3239</v>
      </c>
      <c r="B47" s="16" t="s">
        <v>28</v>
      </c>
      <c r="C47" s="17">
        <v>555000</v>
      </c>
      <c r="D47" s="18">
        <v>0</v>
      </c>
      <c r="E47" s="18">
        <v>665000</v>
      </c>
      <c r="F47" s="18">
        <v>0</v>
      </c>
      <c r="G47" s="18">
        <v>0</v>
      </c>
      <c r="H47" s="17">
        <f t="shared" si="19"/>
        <v>1220000</v>
      </c>
      <c r="I47" s="41"/>
    </row>
    <row r="48" spans="1:10" s="13" customFormat="1" ht="15" customHeight="1" x14ac:dyDescent="0.2">
      <c r="A48" s="14">
        <v>324</v>
      </c>
      <c r="B48" s="5" t="s">
        <v>29</v>
      </c>
      <c r="C48" s="19">
        <f t="shared" ref="C48:H48" si="20">C49</f>
        <v>56000</v>
      </c>
      <c r="D48" s="19">
        <f t="shared" si="20"/>
        <v>20000</v>
      </c>
      <c r="E48" s="19">
        <f t="shared" si="20"/>
        <v>0</v>
      </c>
      <c r="F48" s="19">
        <f t="shared" si="20"/>
        <v>0</v>
      </c>
      <c r="G48" s="19">
        <f t="shared" si="20"/>
        <v>0</v>
      </c>
      <c r="H48" s="19">
        <f t="shared" si="20"/>
        <v>36000</v>
      </c>
      <c r="I48" s="41"/>
      <c r="J48" s="56"/>
    </row>
    <row r="49" spans="1:10" s="13" customFormat="1" ht="12.75" x14ac:dyDescent="0.2">
      <c r="A49" s="3">
        <v>3241</v>
      </c>
      <c r="B49" s="16" t="s">
        <v>29</v>
      </c>
      <c r="C49" s="17">
        <v>56000</v>
      </c>
      <c r="D49" s="18">
        <v>20000</v>
      </c>
      <c r="E49" s="18">
        <v>0</v>
      </c>
      <c r="F49" s="18">
        <v>0</v>
      </c>
      <c r="G49" s="18">
        <v>0</v>
      </c>
      <c r="H49" s="17">
        <f>C49-D49+E49-F49+G49</f>
        <v>36000</v>
      </c>
      <c r="I49" s="41"/>
    </row>
    <row r="50" spans="1:10" s="13" customFormat="1" ht="12.75" x14ac:dyDescent="0.2">
      <c r="A50" s="14">
        <v>329</v>
      </c>
      <c r="B50" s="5" t="s">
        <v>30</v>
      </c>
      <c r="C50" s="19">
        <f t="shared" ref="C50" si="21">SUM(C51:C57)</f>
        <v>372000</v>
      </c>
      <c r="D50" s="19">
        <f t="shared" ref="D50:H50" si="22">SUM(D51:D57)</f>
        <v>22000</v>
      </c>
      <c r="E50" s="19">
        <f t="shared" si="22"/>
        <v>130000</v>
      </c>
      <c r="F50" s="19">
        <f t="shared" si="22"/>
        <v>0</v>
      </c>
      <c r="G50" s="19">
        <f t="shared" si="22"/>
        <v>0</v>
      </c>
      <c r="H50" s="19">
        <f t="shared" si="22"/>
        <v>480000</v>
      </c>
      <c r="I50" s="41"/>
      <c r="J50" s="56"/>
    </row>
    <row r="51" spans="1:10" s="13" customFormat="1" ht="12.75" x14ac:dyDescent="0.2">
      <c r="A51" s="3">
        <v>3291</v>
      </c>
      <c r="B51" s="20" t="s">
        <v>31</v>
      </c>
      <c r="C51" s="17">
        <v>170000</v>
      </c>
      <c r="D51" s="18">
        <v>0</v>
      </c>
      <c r="E51" s="18">
        <v>130000</v>
      </c>
      <c r="F51" s="18">
        <v>0</v>
      </c>
      <c r="G51" s="18">
        <v>0</v>
      </c>
      <c r="H51" s="17">
        <f t="shared" ref="H51:H57" si="23">C51-D51+E51-F51+G51</f>
        <v>300000</v>
      </c>
      <c r="I51" s="41"/>
    </row>
    <row r="52" spans="1:10" s="13" customFormat="1" ht="12.75" x14ac:dyDescent="0.2">
      <c r="A52" s="3">
        <v>3292</v>
      </c>
      <c r="B52" s="16" t="s">
        <v>32</v>
      </c>
      <c r="C52" s="17">
        <v>80000</v>
      </c>
      <c r="D52" s="18">
        <v>10000</v>
      </c>
      <c r="E52" s="18">
        <v>0</v>
      </c>
      <c r="F52" s="18">
        <v>0</v>
      </c>
      <c r="G52" s="18">
        <v>0</v>
      </c>
      <c r="H52" s="17">
        <f t="shared" si="23"/>
        <v>70000</v>
      </c>
      <c r="I52" s="41"/>
    </row>
    <row r="53" spans="1:10" s="13" customFormat="1" ht="12.75" x14ac:dyDescent="0.2">
      <c r="A53" s="21">
        <v>3293</v>
      </c>
      <c r="B53" s="22" t="s">
        <v>33</v>
      </c>
      <c r="C53" s="17">
        <v>82000</v>
      </c>
      <c r="D53" s="18">
        <v>12000</v>
      </c>
      <c r="E53" s="18">
        <v>0</v>
      </c>
      <c r="F53" s="18">
        <v>0</v>
      </c>
      <c r="G53" s="18">
        <v>0</v>
      </c>
      <c r="H53" s="17">
        <f t="shared" si="23"/>
        <v>70000</v>
      </c>
      <c r="I53" s="41"/>
    </row>
    <row r="54" spans="1:10" s="13" customFormat="1" ht="12.75" x14ac:dyDescent="0.2">
      <c r="A54" s="3">
        <v>3294</v>
      </c>
      <c r="B54" s="16" t="s">
        <v>34</v>
      </c>
      <c r="C54" s="17">
        <v>5000</v>
      </c>
      <c r="D54" s="18">
        <v>0</v>
      </c>
      <c r="E54" s="18">
        <v>0</v>
      </c>
      <c r="F54" s="18">
        <v>0</v>
      </c>
      <c r="G54" s="18">
        <v>0</v>
      </c>
      <c r="H54" s="17">
        <f t="shared" si="23"/>
        <v>5000</v>
      </c>
      <c r="I54" s="41"/>
    </row>
    <row r="55" spans="1:10" s="13" customFormat="1" ht="12.75" x14ac:dyDescent="0.2">
      <c r="A55" s="3">
        <v>3295</v>
      </c>
      <c r="B55" s="16" t="s">
        <v>35</v>
      </c>
      <c r="C55" s="17">
        <v>15000</v>
      </c>
      <c r="D55" s="18">
        <v>0</v>
      </c>
      <c r="E55" s="18">
        <v>0</v>
      </c>
      <c r="F55" s="18">
        <v>0</v>
      </c>
      <c r="G55" s="18">
        <v>0</v>
      </c>
      <c r="H55" s="17">
        <f t="shared" ref="H55" si="24">C55-D55+E55-F55+G55</f>
        <v>15000</v>
      </c>
      <c r="I55" s="41"/>
    </row>
    <row r="56" spans="1:10" s="13" customFormat="1" ht="12.75" x14ac:dyDescent="0.2">
      <c r="A56" s="3">
        <v>3296</v>
      </c>
      <c r="B56" s="16" t="s">
        <v>108</v>
      </c>
      <c r="C56" s="17">
        <v>10000</v>
      </c>
      <c r="D56" s="18">
        <v>0</v>
      </c>
      <c r="E56" s="18">
        <v>0</v>
      </c>
      <c r="F56" s="18">
        <v>0</v>
      </c>
      <c r="G56" s="18">
        <v>0</v>
      </c>
      <c r="H56" s="17">
        <f t="shared" si="23"/>
        <v>10000</v>
      </c>
      <c r="I56" s="41"/>
    </row>
    <row r="57" spans="1:10" s="13" customFormat="1" ht="12.75" x14ac:dyDescent="0.2">
      <c r="A57" s="3">
        <v>3299</v>
      </c>
      <c r="B57" s="16" t="s">
        <v>30</v>
      </c>
      <c r="C57" s="17">
        <v>10000</v>
      </c>
      <c r="D57" s="18">
        <v>0</v>
      </c>
      <c r="E57" s="18">
        <v>0</v>
      </c>
      <c r="F57" s="18">
        <v>0</v>
      </c>
      <c r="G57" s="18">
        <v>0</v>
      </c>
      <c r="H57" s="17">
        <f t="shared" si="23"/>
        <v>10000</v>
      </c>
      <c r="I57" s="41"/>
    </row>
    <row r="58" spans="1:10" s="13" customFormat="1" ht="12.75" x14ac:dyDescent="0.2">
      <c r="A58" s="14">
        <v>343</v>
      </c>
      <c r="B58" s="5" t="s">
        <v>36</v>
      </c>
      <c r="C58" s="19">
        <f t="shared" ref="C58" si="25">SUM(C59:C60)</f>
        <v>4000</v>
      </c>
      <c r="D58" s="19">
        <f t="shared" ref="D58:H58" si="26">SUM(D59:D60)</f>
        <v>0</v>
      </c>
      <c r="E58" s="19">
        <f t="shared" si="26"/>
        <v>0</v>
      </c>
      <c r="F58" s="19">
        <f t="shared" si="26"/>
        <v>0</v>
      </c>
      <c r="G58" s="19">
        <f t="shared" si="26"/>
        <v>0</v>
      </c>
      <c r="H58" s="19">
        <f t="shared" si="26"/>
        <v>4000</v>
      </c>
      <c r="I58" s="41"/>
      <c r="J58" s="56"/>
    </row>
    <row r="59" spans="1:10" s="13" customFormat="1" ht="12.75" x14ac:dyDescent="0.2">
      <c r="A59" s="3">
        <v>3431</v>
      </c>
      <c r="B59" s="16" t="s">
        <v>37</v>
      </c>
      <c r="C59" s="17">
        <v>3000</v>
      </c>
      <c r="D59" s="18">
        <v>0</v>
      </c>
      <c r="E59" s="18">
        <v>0</v>
      </c>
      <c r="F59" s="18">
        <v>0</v>
      </c>
      <c r="G59" s="18">
        <v>0</v>
      </c>
      <c r="H59" s="17">
        <f t="shared" ref="H59:H60" si="27">C59-D59+E59-F59+G59</f>
        <v>3000</v>
      </c>
      <c r="I59" s="41"/>
    </row>
    <row r="60" spans="1:10" s="13" customFormat="1" ht="12.75" x14ac:dyDescent="0.2">
      <c r="A60" s="3">
        <v>3433</v>
      </c>
      <c r="B60" s="16" t="s">
        <v>38</v>
      </c>
      <c r="C60" s="17">
        <v>1000</v>
      </c>
      <c r="D60" s="18">
        <v>0</v>
      </c>
      <c r="E60" s="18">
        <v>0</v>
      </c>
      <c r="F60" s="18">
        <v>0</v>
      </c>
      <c r="G60" s="18">
        <v>0</v>
      </c>
      <c r="H60" s="17">
        <f t="shared" si="27"/>
        <v>1000</v>
      </c>
      <c r="I60" s="41"/>
    </row>
    <row r="61" spans="1:10" s="13" customFormat="1" ht="25.5" x14ac:dyDescent="0.2">
      <c r="A61" s="14">
        <v>372</v>
      </c>
      <c r="B61" s="5" t="s">
        <v>115</v>
      </c>
      <c r="C61" s="19">
        <f t="shared" ref="C61:H65" si="28">C62</f>
        <v>20000</v>
      </c>
      <c r="D61" s="19">
        <f t="shared" si="28"/>
        <v>0</v>
      </c>
      <c r="E61" s="19">
        <f t="shared" si="28"/>
        <v>0</v>
      </c>
      <c r="F61" s="19">
        <f t="shared" si="28"/>
        <v>0</v>
      </c>
      <c r="G61" s="19">
        <f t="shared" si="28"/>
        <v>0</v>
      </c>
      <c r="H61" s="19">
        <f t="shared" si="28"/>
        <v>20000</v>
      </c>
      <c r="I61" s="41"/>
      <c r="J61" s="56"/>
    </row>
    <row r="62" spans="1:10" s="13" customFormat="1" ht="12.75" x14ac:dyDescent="0.2">
      <c r="A62" s="3">
        <v>3721</v>
      </c>
      <c r="B62" s="16" t="s">
        <v>109</v>
      </c>
      <c r="C62" s="18">
        <v>20000</v>
      </c>
      <c r="D62" s="18">
        <v>0</v>
      </c>
      <c r="E62" s="18">
        <v>0</v>
      </c>
      <c r="F62" s="18">
        <v>0</v>
      </c>
      <c r="G62" s="18">
        <v>0</v>
      </c>
      <c r="H62" s="17">
        <f>C62-D62+E62-F62+G62</f>
        <v>20000</v>
      </c>
      <c r="I62" s="41"/>
    </row>
    <row r="63" spans="1:10" s="13" customFormat="1" ht="12.75" x14ac:dyDescent="0.2">
      <c r="A63" s="14">
        <v>381</v>
      </c>
      <c r="B63" s="5" t="s">
        <v>70</v>
      </c>
      <c r="C63" s="19">
        <f t="shared" si="28"/>
        <v>31000</v>
      </c>
      <c r="D63" s="19">
        <f t="shared" si="28"/>
        <v>0</v>
      </c>
      <c r="E63" s="19">
        <f t="shared" si="28"/>
        <v>0</v>
      </c>
      <c r="F63" s="19">
        <f t="shared" si="28"/>
        <v>0</v>
      </c>
      <c r="G63" s="19">
        <f t="shared" si="28"/>
        <v>0</v>
      </c>
      <c r="H63" s="19">
        <f t="shared" si="28"/>
        <v>31000</v>
      </c>
      <c r="I63" s="41"/>
      <c r="J63" s="56"/>
    </row>
    <row r="64" spans="1:10" s="13" customFormat="1" ht="12.75" x14ac:dyDescent="0.2">
      <c r="A64" s="3">
        <v>3811</v>
      </c>
      <c r="B64" s="16" t="s">
        <v>121</v>
      </c>
      <c r="C64" s="17">
        <v>31000</v>
      </c>
      <c r="D64" s="18">
        <v>0</v>
      </c>
      <c r="E64" s="18">
        <v>0</v>
      </c>
      <c r="F64" s="18">
        <v>0</v>
      </c>
      <c r="G64" s="18">
        <v>0</v>
      </c>
      <c r="H64" s="17">
        <f>C64-D64+E64-F64+G64</f>
        <v>31000</v>
      </c>
      <c r="I64" s="41"/>
    </row>
    <row r="65" spans="1:11" s="13" customFormat="1" ht="12.75" x14ac:dyDescent="0.2">
      <c r="A65" s="14">
        <v>383</v>
      </c>
      <c r="B65" s="5" t="s">
        <v>40</v>
      </c>
      <c r="C65" s="19">
        <f t="shared" si="28"/>
        <v>1000</v>
      </c>
      <c r="D65" s="19">
        <f t="shared" si="28"/>
        <v>0</v>
      </c>
      <c r="E65" s="19">
        <f t="shared" si="28"/>
        <v>0</v>
      </c>
      <c r="F65" s="19">
        <f t="shared" si="28"/>
        <v>0</v>
      </c>
      <c r="G65" s="19">
        <f t="shared" si="28"/>
        <v>0</v>
      </c>
      <c r="H65" s="19">
        <f t="shared" si="28"/>
        <v>1000</v>
      </c>
      <c r="I65" s="41"/>
      <c r="J65" s="56"/>
    </row>
    <row r="66" spans="1:11" s="13" customFormat="1" ht="12.75" x14ac:dyDescent="0.2">
      <c r="A66" s="3">
        <v>3831</v>
      </c>
      <c r="B66" s="16" t="s">
        <v>65</v>
      </c>
      <c r="C66" s="17">
        <v>1000</v>
      </c>
      <c r="D66" s="18">
        <v>0</v>
      </c>
      <c r="E66" s="18">
        <v>0</v>
      </c>
      <c r="F66" s="18">
        <v>0</v>
      </c>
      <c r="G66" s="18">
        <v>0</v>
      </c>
      <c r="H66" s="17">
        <f>C66-D66+E66-F66+G66</f>
        <v>1000</v>
      </c>
      <c r="I66" s="41"/>
    </row>
    <row r="67" spans="1:11" s="13" customFormat="1" ht="12.75" x14ac:dyDescent="0.2">
      <c r="A67" s="14">
        <v>422</v>
      </c>
      <c r="B67" s="5" t="s">
        <v>41</v>
      </c>
      <c r="C67" s="19">
        <f t="shared" ref="C67" si="29">SUM(C68:C71)</f>
        <v>185000</v>
      </c>
      <c r="D67" s="19">
        <f t="shared" ref="D67:H67" si="30">SUM(D68:D71)</f>
        <v>10000</v>
      </c>
      <c r="E67" s="19">
        <f t="shared" si="30"/>
        <v>0</v>
      </c>
      <c r="F67" s="19">
        <f t="shared" si="30"/>
        <v>0</v>
      </c>
      <c r="G67" s="19">
        <f t="shared" si="30"/>
        <v>0</v>
      </c>
      <c r="H67" s="19">
        <f t="shared" si="30"/>
        <v>175000</v>
      </c>
      <c r="I67" s="41"/>
      <c r="J67" s="56"/>
    </row>
    <row r="68" spans="1:11" s="13" customFormat="1" ht="12.75" x14ac:dyDescent="0.2">
      <c r="A68" s="3">
        <v>4221</v>
      </c>
      <c r="B68" s="16" t="s">
        <v>42</v>
      </c>
      <c r="C68" s="18">
        <v>110000</v>
      </c>
      <c r="D68" s="17">
        <v>10000</v>
      </c>
      <c r="E68" s="18">
        <v>0</v>
      </c>
      <c r="F68" s="18">
        <v>0</v>
      </c>
      <c r="G68" s="18">
        <v>0</v>
      </c>
      <c r="H68" s="17">
        <f t="shared" ref="H68:H71" si="31">C68-D68+E68-F68+G68</f>
        <v>100000</v>
      </c>
      <c r="I68" s="41"/>
    </row>
    <row r="69" spans="1:11" s="13" customFormat="1" ht="12.75" x14ac:dyDescent="0.2">
      <c r="A69" s="3">
        <v>4222</v>
      </c>
      <c r="B69" s="16" t="s">
        <v>43</v>
      </c>
      <c r="C69" s="18">
        <v>20000</v>
      </c>
      <c r="D69" s="18">
        <v>0</v>
      </c>
      <c r="E69" s="18">
        <v>0</v>
      </c>
      <c r="F69" s="18">
        <v>0</v>
      </c>
      <c r="G69" s="18">
        <v>0</v>
      </c>
      <c r="H69" s="17">
        <f t="shared" si="31"/>
        <v>20000</v>
      </c>
      <c r="I69" s="41"/>
    </row>
    <row r="70" spans="1:11" s="13" customFormat="1" ht="12.75" x14ac:dyDescent="0.2">
      <c r="A70" s="3">
        <v>4223</v>
      </c>
      <c r="B70" s="16" t="s">
        <v>44</v>
      </c>
      <c r="C70" s="18">
        <v>35000</v>
      </c>
      <c r="D70" s="18">
        <v>0</v>
      </c>
      <c r="E70" s="18">
        <v>0</v>
      </c>
      <c r="F70" s="18">
        <v>0</v>
      </c>
      <c r="G70" s="18">
        <v>0</v>
      </c>
      <c r="H70" s="17">
        <f t="shared" si="31"/>
        <v>35000</v>
      </c>
      <c r="I70" s="41"/>
    </row>
    <row r="71" spans="1:11" s="13" customFormat="1" ht="12.75" x14ac:dyDescent="0.2">
      <c r="A71" s="3">
        <v>4227</v>
      </c>
      <c r="B71" s="16" t="s">
        <v>45</v>
      </c>
      <c r="C71" s="18">
        <v>20000</v>
      </c>
      <c r="D71" s="18">
        <v>0</v>
      </c>
      <c r="E71" s="18">
        <v>0</v>
      </c>
      <c r="F71" s="18">
        <v>0</v>
      </c>
      <c r="G71" s="18">
        <v>0</v>
      </c>
      <c r="H71" s="17">
        <f t="shared" si="31"/>
        <v>20000</v>
      </c>
      <c r="I71" s="41"/>
    </row>
    <row r="72" spans="1:11" s="13" customFormat="1" ht="24" customHeight="1" x14ac:dyDescent="0.2">
      <c r="A72" s="24" t="s">
        <v>66</v>
      </c>
      <c r="B72" s="11" t="s">
        <v>67</v>
      </c>
      <c r="C72" s="12">
        <f t="shared" ref="C72:H72" si="32">C73</f>
        <v>1092000</v>
      </c>
      <c r="D72" s="12">
        <f t="shared" si="32"/>
        <v>123000</v>
      </c>
      <c r="E72" s="12">
        <f t="shared" si="32"/>
        <v>3000</v>
      </c>
      <c r="F72" s="12">
        <f t="shared" si="32"/>
        <v>0</v>
      </c>
      <c r="G72" s="12">
        <f t="shared" si="32"/>
        <v>0</v>
      </c>
      <c r="H72" s="12">
        <f t="shared" si="32"/>
        <v>972000</v>
      </c>
      <c r="I72" s="41"/>
      <c r="J72" s="41"/>
      <c r="K72" s="41"/>
    </row>
    <row r="73" spans="1:11" s="13" customFormat="1" ht="18" customHeight="1" x14ac:dyDescent="0.2">
      <c r="A73" s="82" t="s">
        <v>0</v>
      </c>
      <c r="B73" s="83"/>
      <c r="C73" s="29">
        <f t="shared" ref="C73:H73" si="33">C74+C77+C80+C89+C91+C95</f>
        <v>1092000</v>
      </c>
      <c r="D73" s="29">
        <f t="shared" si="33"/>
        <v>123000</v>
      </c>
      <c r="E73" s="29">
        <f t="shared" si="33"/>
        <v>3000</v>
      </c>
      <c r="F73" s="29">
        <f t="shared" si="33"/>
        <v>0</v>
      </c>
      <c r="G73" s="29">
        <f t="shared" si="33"/>
        <v>0</v>
      </c>
      <c r="H73" s="29">
        <f t="shared" si="33"/>
        <v>972000</v>
      </c>
      <c r="I73" s="41"/>
    </row>
    <row r="74" spans="1:11" s="13" customFormat="1" ht="12.75" x14ac:dyDescent="0.2">
      <c r="A74" s="25">
        <v>321</v>
      </c>
      <c r="B74" s="5" t="s">
        <v>9</v>
      </c>
      <c r="C74" s="19">
        <f t="shared" ref="C74" si="34">C75+C76</f>
        <v>97000</v>
      </c>
      <c r="D74" s="19">
        <f t="shared" ref="D74:H74" si="35">D75+D76</f>
        <v>11000</v>
      </c>
      <c r="E74" s="19">
        <f t="shared" si="35"/>
        <v>0</v>
      </c>
      <c r="F74" s="19">
        <f t="shared" si="35"/>
        <v>0</v>
      </c>
      <c r="G74" s="19">
        <f t="shared" si="35"/>
        <v>0</v>
      </c>
      <c r="H74" s="19">
        <f t="shared" si="35"/>
        <v>86000</v>
      </c>
      <c r="I74" s="41"/>
    </row>
    <row r="75" spans="1:11" s="13" customFormat="1" ht="12.75" x14ac:dyDescent="0.2">
      <c r="A75" s="21">
        <v>3211</v>
      </c>
      <c r="B75" s="22" t="s">
        <v>10</v>
      </c>
      <c r="C75" s="17">
        <v>80000</v>
      </c>
      <c r="D75" s="18">
        <v>11000</v>
      </c>
      <c r="E75" s="18">
        <v>0</v>
      </c>
      <c r="F75" s="18">
        <v>0</v>
      </c>
      <c r="G75" s="18">
        <v>0</v>
      </c>
      <c r="H75" s="17">
        <f t="shared" ref="H75:H76" si="36">C75-D75+E75-F75+G75</f>
        <v>69000</v>
      </c>
      <c r="I75" s="41"/>
    </row>
    <row r="76" spans="1:11" s="13" customFormat="1" ht="12.75" x14ac:dyDescent="0.2">
      <c r="A76" s="21">
        <v>3213</v>
      </c>
      <c r="B76" s="22" t="s">
        <v>68</v>
      </c>
      <c r="C76" s="17">
        <v>17000</v>
      </c>
      <c r="D76" s="18">
        <v>0</v>
      </c>
      <c r="E76" s="18">
        <v>0</v>
      </c>
      <c r="F76" s="18">
        <v>0</v>
      </c>
      <c r="G76" s="18">
        <v>0</v>
      </c>
      <c r="H76" s="17">
        <f t="shared" si="36"/>
        <v>17000</v>
      </c>
      <c r="I76" s="41"/>
    </row>
    <row r="77" spans="1:11" s="13" customFormat="1" ht="12.75" x14ac:dyDescent="0.2">
      <c r="A77" s="25">
        <v>322</v>
      </c>
      <c r="B77" s="5" t="s">
        <v>13</v>
      </c>
      <c r="C77" s="19">
        <f t="shared" ref="C77:H77" si="37">SUM(C78:C79)</f>
        <v>119000</v>
      </c>
      <c r="D77" s="19">
        <f t="shared" si="37"/>
        <v>37000</v>
      </c>
      <c r="E77" s="19">
        <f t="shared" si="37"/>
        <v>0</v>
      </c>
      <c r="F77" s="19">
        <f t="shared" si="37"/>
        <v>0</v>
      </c>
      <c r="G77" s="19">
        <f t="shared" si="37"/>
        <v>0</v>
      </c>
      <c r="H77" s="19">
        <f t="shared" si="37"/>
        <v>82000</v>
      </c>
      <c r="I77" s="41"/>
    </row>
    <row r="78" spans="1:11" s="13" customFormat="1" ht="12.75" x14ac:dyDescent="0.2">
      <c r="A78" s="21">
        <v>3221</v>
      </c>
      <c r="B78" s="22" t="s">
        <v>14</v>
      </c>
      <c r="C78" s="17">
        <v>47000</v>
      </c>
      <c r="D78" s="17">
        <v>23000</v>
      </c>
      <c r="E78" s="18">
        <v>0</v>
      </c>
      <c r="F78" s="18">
        <v>0</v>
      </c>
      <c r="G78" s="18">
        <v>0</v>
      </c>
      <c r="H78" s="17">
        <f t="shared" ref="H78:H79" si="38">C78-D78+E78-F78+G78</f>
        <v>24000</v>
      </c>
      <c r="I78" s="41"/>
    </row>
    <row r="79" spans="1:11" s="13" customFormat="1" ht="12.75" x14ac:dyDescent="0.2">
      <c r="A79" s="21">
        <v>3227</v>
      </c>
      <c r="B79" s="22" t="s">
        <v>19</v>
      </c>
      <c r="C79" s="17">
        <v>72000</v>
      </c>
      <c r="D79" s="17">
        <v>14000</v>
      </c>
      <c r="E79" s="18">
        <v>0</v>
      </c>
      <c r="F79" s="18">
        <v>0</v>
      </c>
      <c r="G79" s="18">
        <v>0</v>
      </c>
      <c r="H79" s="17">
        <f t="shared" si="38"/>
        <v>58000</v>
      </c>
      <c r="I79" s="41"/>
    </row>
    <row r="80" spans="1:11" s="13" customFormat="1" ht="12.75" x14ac:dyDescent="0.2">
      <c r="A80" s="25">
        <v>323</v>
      </c>
      <c r="B80" s="5" t="s">
        <v>69</v>
      </c>
      <c r="C80" s="19">
        <f t="shared" ref="C80" si="39">SUM(C81:C88)</f>
        <v>436000</v>
      </c>
      <c r="D80" s="19">
        <f t="shared" ref="D80:H80" si="40">SUM(D81:D88)</f>
        <v>39000</v>
      </c>
      <c r="E80" s="19">
        <f t="shared" si="40"/>
        <v>3000</v>
      </c>
      <c r="F80" s="19">
        <f t="shared" si="40"/>
        <v>0</v>
      </c>
      <c r="G80" s="19">
        <f t="shared" si="40"/>
        <v>0</v>
      </c>
      <c r="H80" s="19">
        <f t="shared" si="40"/>
        <v>400000</v>
      </c>
      <c r="I80" s="41"/>
    </row>
    <row r="81" spans="1:9" s="13" customFormat="1" ht="12.75" x14ac:dyDescent="0.2">
      <c r="A81" s="21">
        <v>3231</v>
      </c>
      <c r="B81" s="22" t="s">
        <v>21</v>
      </c>
      <c r="C81" s="17">
        <v>57000</v>
      </c>
      <c r="D81" s="18">
        <v>15000</v>
      </c>
      <c r="E81" s="18">
        <v>0</v>
      </c>
      <c r="F81" s="18">
        <v>0</v>
      </c>
      <c r="G81" s="18">
        <v>0</v>
      </c>
      <c r="H81" s="17">
        <f t="shared" ref="H81:H88" si="41">C81-D81+E81-F81+G81</f>
        <v>42000</v>
      </c>
      <c r="I81" s="41"/>
    </row>
    <row r="82" spans="1:9" s="13" customFormat="1" ht="12.75" x14ac:dyDescent="0.2">
      <c r="A82" s="21">
        <v>3232</v>
      </c>
      <c r="B82" s="22" t="s">
        <v>22</v>
      </c>
      <c r="C82" s="17">
        <v>9000</v>
      </c>
      <c r="D82" s="18">
        <v>4000</v>
      </c>
      <c r="E82" s="18">
        <v>0</v>
      </c>
      <c r="F82" s="18">
        <v>0</v>
      </c>
      <c r="G82" s="18">
        <v>0</v>
      </c>
      <c r="H82" s="17">
        <f t="shared" ref="H82:H83" si="42">C82-D82+E82-F82+G82</f>
        <v>5000</v>
      </c>
      <c r="I82" s="41"/>
    </row>
    <row r="83" spans="1:9" s="13" customFormat="1" ht="12.75" x14ac:dyDescent="0.2">
      <c r="A83" s="21">
        <v>3233</v>
      </c>
      <c r="B83" s="22" t="s">
        <v>23</v>
      </c>
      <c r="C83" s="17">
        <v>7000</v>
      </c>
      <c r="D83" s="18">
        <v>0</v>
      </c>
      <c r="E83" s="18">
        <v>0</v>
      </c>
      <c r="F83" s="18">
        <v>0</v>
      </c>
      <c r="G83" s="18">
        <v>0</v>
      </c>
      <c r="H83" s="17">
        <f t="shared" si="42"/>
        <v>7000</v>
      </c>
      <c r="I83" s="41"/>
    </row>
    <row r="84" spans="1:9" s="13" customFormat="1" ht="12.75" x14ac:dyDescent="0.2">
      <c r="A84" s="21">
        <v>3234</v>
      </c>
      <c r="B84" s="22" t="s">
        <v>24</v>
      </c>
      <c r="C84" s="17">
        <v>3000</v>
      </c>
      <c r="D84" s="18">
        <v>0</v>
      </c>
      <c r="E84" s="18">
        <v>0</v>
      </c>
      <c r="F84" s="18">
        <v>0</v>
      </c>
      <c r="G84" s="18">
        <v>0</v>
      </c>
      <c r="H84" s="17">
        <f t="shared" si="41"/>
        <v>3000</v>
      </c>
      <c r="I84" s="41"/>
    </row>
    <row r="85" spans="1:9" s="13" customFormat="1" ht="12.75" x14ac:dyDescent="0.2">
      <c r="A85" s="21">
        <v>3235</v>
      </c>
      <c r="B85" s="22" t="s">
        <v>25</v>
      </c>
      <c r="C85" s="17">
        <v>40000</v>
      </c>
      <c r="D85" s="18">
        <v>0</v>
      </c>
      <c r="E85" s="18">
        <v>0</v>
      </c>
      <c r="F85" s="18">
        <v>0</v>
      </c>
      <c r="G85" s="18">
        <v>0</v>
      </c>
      <c r="H85" s="17">
        <f t="shared" si="41"/>
        <v>40000</v>
      </c>
      <c r="I85" s="41"/>
    </row>
    <row r="86" spans="1:9" s="13" customFormat="1" ht="12.75" x14ac:dyDescent="0.2">
      <c r="A86" s="21">
        <v>3236</v>
      </c>
      <c r="B86" s="22" t="s">
        <v>112</v>
      </c>
      <c r="C86" s="17">
        <v>5000</v>
      </c>
      <c r="D86" s="18">
        <v>0</v>
      </c>
      <c r="E86" s="18">
        <v>0</v>
      </c>
      <c r="F86" s="18">
        <v>0</v>
      </c>
      <c r="G86" s="18">
        <v>0</v>
      </c>
      <c r="H86" s="17">
        <f t="shared" ref="H86" si="43">C86-D86+E86-F86+G86</f>
        <v>5000</v>
      </c>
      <c r="I86" s="41"/>
    </row>
    <row r="87" spans="1:9" s="13" customFormat="1" ht="12.75" x14ac:dyDescent="0.2">
      <c r="A87" s="21">
        <v>3237</v>
      </c>
      <c r="B87" s="22" t="s">
        <v>27</v>
      </c>
      <c r="C87" s="17">
        <v>225000</v>
      </c>
      <c r="D87" s="18">
        <v>0</v>
      </c>
      <c r="E87" s="18">
        <v>3000</v>
      </c>
      <c r="F87" s="18">
        <v>0</v>
      </c>
      <c r="G87" s="18">
        <v>0</v>
      </c>
      <c r="H87" s="17">
        <f t="shared" si="41"/>
        <v>228000</v>
      </c>
      <c r="I87" s="41"/>
    </row>
    <row r="88" spans="1:9" s="13" customFormat="1" ht="12.75" x14ac:dyDescent="0.2">
      <c r="A88" s="21">
        <v>3239</v>
      </c>
      <c r="B88" s="22" t="s">
        <v>28</v>
      </c>
      <c r="C88" s="17">
        <v>90000</v>
      </c>
      <c r="D88" s="17">
        <v>20000</v>
      </c>
      <c r="E88" s="18">
        <v>0</v>
      </c>
      <c r="F88" s="18">
        <v>0</v>
      </c>
      <c r="G88" s="18">
        <v>0</v>
      </c>
      <c r="H88" s="17">
        <f t="shared" si="41"/>
        <v>70000</v>
      </c>
      <c r="I88" s="41"/>
    </row>
    <row r="89" spans="1:9" s="13" customFormat="1" ht="14.25" customHeight="1" x14ac:dyDescent="0.2">
      <c r="A89" s="25">
        <v>324</v>
      </c>
      <c r="B89" s="5" t="s">
        <v>29</v>
      </c>
      <c r="C89" s="19">
        <f t="shared" ref="C89:H89" si="44">C90</f>
        <v>320000</v>
      </c>
      <c r="D89" s="19">
        <f t="shared" si="44"/>
        <v>10000</v>
      </c>
      <c r="E89" s="19">
        <f t="shared" si="44"/>
        <v>0</v>
      </c>
      <c r="F89" s="19">
        <f t="shared" si="44"/>
        <v>0</v>
      </c>
      <c r="G89" s="19">
        <f t="shared" si="44"/>
        <v>0</v>
      </c>
      <c r="H89" s="19">
        <f t="shared" si="44"/>
        <v>310000</v>
      </c>
      <c r="I89" s="41"/>
    </row>
    <row r="90" spans="1:9" s="13" customFormat="1" ht="12.75" x14ac:dyDescent="0.2">
      <c r="A90" s="21">
        <v>3241</v>
      </c>
      <c r="B90" s="22" t="s">
        <v>29</v>
      </c>
      <c r="C90" s="17">
        <v>320000</v>
      </c>
      <c r="D90" s="18">
        <v>10000</v>
      </c>
      <c r="E90" s="18">
        <v>0</v>
      </c>
      <c r="F90" s="18">
        <v>0</v>
      </c>
      <c r="G90" s="18">
        <v>0</v>
      </c>
      <c r="H90" s="17">
        <f>C90-D90+E90-F90+G90</f>
        <v>310000</v>
      </c>
      <c r="I90" s="41"/>
    </row>
    <row r="91" spans="1:9" s="13" customFormat="1" ht="12.75" x14ac:dyDescent="0.2">
      <c r="A91" s="25">
        <v>329</v>
      </c>
      <c r="B91" s="5" t="s">
        <v>30</v>
      </c>
      <c r="C91" s="19">
        <f t="shared" ref="C91:H91" si="45">SUM(C92:C94)</f>
        <v>30000</v>
      </c>
      <c r="D91" s="19">
        <f t="shared" si="45"/>
        <v>11000</v>
      </c>
      <c r="E91" s="19">
        <f t="shared" si="45"/>
        <v>0</v>
      </c>
      <c r="F91" s="19">
        <f t="shared" si="45"/>
        <v>0</v>
      </c>
      <c r="G91" s="19">
        <f t="shared" si="45"/>
        <v>0</v>
      </c>
      <c r="H91" s="19">
        <f t="shared" si="45"/>
        <v>19000</v>
      </c>
      <c r="I91" s="41"/>
    </row>
    <row r="92" spans="1:9" s="13" customFormat="1" ht="25.5" x14ac:dyDescent="0.2">
      <c r="A92" s="21">
        <v>3291</v>
      </c>
      <c r="B92" s="22" t="s">
        <v>113</v>
      </c>
      <c r="C92" s="17">
        <v>6000</v>
      </c>
      <c r="D92" s="17">
        <v>6000</v>
      </c>
      <c r="E92" s="18">
        <v>0</v>
      </c>
      <c r="F92" s="18">
        <v>0</v>
      </c>
      <c r="G92" s="18">
        <v>0</v>
      </c>
      <c r="H92" s="17">
        <f t="shared" ref="H92" si="46">C92-D92+E92-F92+G92</f>
        <v>0</v>
      </c>
      <c r="I92" s="41"/>
    </row>
    <row r="93" spans="1:9" s="13" customFormat="1" ht="12.75" x14ac:dyDescent="0.2">
      <c r="A93" s="21">
        <v>3293</v>
      </c>
      <c r="B93" s="22" t="s">
        <v>33</v>
      </c>
      <c r="C93" s="17">
        <v>9000</v>
      </c>
      <c r="D93" s="17">
        <v>5000</v>
      </c>
      <c r="E93" s="18">
        <v>0</v>
      </c>
      <c r="F93" s="18">
        <v>0</v>
      </c>
      <c r="G93" s="18">
        <v>0</v>
      </c>
      <c r="H93" s="17">
        <f t="shared" ref="H93:H94" si="47">C93-D93+E93-F93+G93</f>
        <v>4000</v>
      </c>
      <c r="I93" s="41"/>
    </row>
    <row r="94" spans="1:9" s="13" customFormat="1" ht="12.75" x14ac:dyDescent="0.2">
      <c r="A94" s="21">
        <v>3294</v>
      </c>
      <c r="B94" s="22" t="s">
        <v>34</v>
      </c>
      <c r="C94" s="17">
        <v>15000</v>
      </c>
      <c r="D94" s="18">
        <v>0</v>
      </c>
      <c r="E94" s="18">
        <v>0</v>
      </c>
      <c r="F94" s="18">
        <v>0</v>
      </c>
      <c r="G94" s="18">
        <v>0</v>
      </c>
      <c r="H94" s="17">
        <f t="shared" si="47"/>
        <v>15000</v>
      </c>
      <c r="I94" s="41"/>
    </row>
    <row r="95" spans="1:9" s="13" customFormat="1" ht="12.75" x14ac:dyDescent="0.2">
      <c r="A95" s="25">
        <v>381</v>
      </c>
      <c r="B95" s="5" t="s">
        <v>70</v>
      </c>
      <c r="C95" s="19">
        <f t="shared" ref="C95:H95" si="48">C96</f>
        <v>90000</v>
      </c>
      <c r="D95" s="19">
        <f t="shared" si="48"/>
        <v>15000</v>
      </c>
      <c r="E95" s="19">
        <f t="shared" si="48"/>
        <v>0</v>
      </c>
      <c r="F95" s="19">
        <f t="shared" si="48"/>
        <v>0</v>
      </c>
      <c r="G95" s="19">
        <f t="shared" si="48"/>
        <v>0</v>
      </c>
      <c r="H95" s="19">
        <f t="shared" si="48"/>
        <v>75000</v>
      </c>
      <c r="I95" s="41"/>
    </row>
    <row r="96" spans="1:9" s="13" customFormat="1" ht="12.75" x14ac:dyDescent="0.2">
      <c r="A96" s="21">
        <v>3811</v>
      </c>
      <c r="B96" s="22" t="s">
        <v>39</v>
      </c>
      <c r="C96" s="17">
        <v>90000</v>
      </c>
      <c r="D96" s="18">
        <v>15000</v>
      </c>
      <c r="E96" s="18">
        <v>0</v>
      </c>
      <c r="F96" s="18">
        <v>0</v>
      </c>
      <c r="G96" s="18">
        <v>0</v>
      </c>
      <c r="H96" s="17">
        <f t="shared" ref="H96" si="49">C96-D96+E96-F96+G96</f>
        <v>75000</v>
      </c>
      <c r="I96" s="41"/>
    </row>
    <row r="97" spans="1:11" s="13" customFormat="1" ht="24" customHeight="1" x14ac:dyDescent="0.2">
      <c r="A97" s="24" t="s">
        <v>71</v>
      </c>
      <c r="B97" s="11" t="s">
        <v>72</v>
      </c>
      <c r="C97" s="12">
        <f t="shared" ref="C97:G97" si="50">C98</f>
        <v>524000</v>
      </c>
      <c r="D97" s="12">
        <f>D98</f>
        <v>0</v>
      </c>
      <c r="E97" s="12">
        <f t="shared" si="50"/>
        <v>133000</v>
      </c>
      <c r="F97" s="12">
        <f t="shared" si="50"/>
        <v>0</v>
      </c>
      <c r="G97" s="12">
        <f t="shared" si="50"/>
        <v>0</v>
      </c>
      <c r="H97" s="12">
        <f>H98</f>
        <v>657000</v>
      </c>
      <c r="I97" s="41"/>
      <c r="J97" s="41"/>
      <c r="K97" s="41"/>
    </row>
    <row r="98" spans="1:11" s="13" customFormat="1" ht="18" customHeight="1" x14ac:dyDescent="0.2">
      <c r="A98" s="82" t="s">
        <v>0</v>
      </c>
      <c r="B98" s="83"/>
      <c r="C98" s="29">
        <f>C99+C102+C108+C119+C117+C121+C115</f>
        <v>524000</v>
      </c>
      <c r="D98" s="29">
        <f t="shared" ref="D98:H98" si="51">D99+D102+D108+D119+D117+D121+D115</f>
        <v>0</v>
      </c>
      <c r="E98" s="29">
        <f t="shared" si="51"/>
        <v>133000</v>
      </c>
      <c r="F98" s="29">
        <f t="shared" si="51"/>
        <v>0</v>
      </c>
      <c r="G98" s="29">
        <f t="shared" si="51"/>
        <v>0</v>
      </c>
      <c r="H98" s="29">
        <f t="shared" si="51"/>
        <v>657000</v>
      </c>
      <c r="I98" s="41"/>
    </row>
    <row r="99" spans="1:11" s="13" customFormat="1" ht="12.75" x14ac:dyDescent="0.2">
      <c r="A99" s="25">
        <v>321</v>
      </c>
      <c r="B99" s="5" t="s">
        <v>9</v>
      </c>
      <c r="C99" s="19">
        <f>C100+C101</f>
        <v>7000</v>
      </c>
      <c r="D99" s="19">
        <f>D100+D101</f>
        <v>0</v>
      </c>
      <c r="E99" s="19">
        <f t="shared" ref="E99:G99" si="52">E100+E101</f>
        <v>0</v>
      </c>
      <c r="F99" s="19">
        <f t="shared" si="52"/>
        <v>0</v>
      </c>
      <c r="G99" s="19">
        <f t="shared" si="52"/>
        <v>0</v>
      </c>
      <c r="H99" s="19">
        <f>H100+H101</f>
        <v>7000</v>
      </c>
      <c r="I99" s="41"/>
    </row>
    <row r="100" spans="1:11" s="13" customFormat="1" ht="12.75" x14ac:dyDescent="0.2">
      <c r="A100" s="21">
        <v>3211</v>
      </c>
      <c r="B100" s="22" t="s">
        <v>10</v>
      </c>
      <c r="C100" s="17">
        <v>1000</v>
      </c>
      <c r="D100" s="18">
        <v>0</v>
      </c>
      <c r="E100" s="18">
        <v>0</v>
      </c>
      <c r="F100" s="18">
        <v>0</v>
      </c>
      <c r="G100" s="18">
        <v>0</v>
      </c>
      <c r="H100" s="17">
        <f t="shared" ref="H100" si="53">C100-D100+E100-F100+G100</f>
        <v>1000</v>
      </c>
      <c r="I100" s="41"/>
    </row>
    <row r="101" spans="1:11" s="13" customFormat="1" ht="12.75" x14ac:dyDescent="0.2">
      <c r="A101" s="21">
        <v>3214</v>
      </c>
      <c r="B101" s="16" t="s">
        <v>62</v>
      </c>
      <c r="C101" s="17">
        <v>6000</v>
      </c>
      <c r="D101" s="18">
        <v>0</v>
      </c>
      <c r="E101" s="18">
        <v>0</v>
      </c>
      <c r="F101" s="18">
        <v>0</v>
      </c>
      <c r="G101" s="18">
        <v>0</v>
      </c>
      <c r="H101" s="17">
        <f t="shared" ref="H101" si="54">C101-D101+E101-F101+G101</f>
        <v>6000</v>
      </c>
      <c r="I101" s="41"/>
    </row>
    <row r="102" spans="1:11" s="13" customFormat="1" ht="12.75" x14ac:dyDescent="0.2">
      <c r="A102" s="25">
        <v>322</v>
      </c>
      <c r="B102" s="5" t="s">
        <v>13</v>
      </c>
      <c r="C102" s="15">
        <f t="shared" ref="C102:H102" si="55">SUM(C103:C107)</f>
        <v>68000</v>
      </c>
      <c r="D102" s="15">
        <f t="shared" si="55"/>
        <v>0</v>
      </c>
      <c r="E102" s="15">
        <f t="shared" si="55"/>
        <v>59000</v>
      </c>
      <c r="F102" s="15">
        <f t="shared" si="55"/>
        <v>0</v>
      </c>
      <c r="G102" s="15">
        <f t="shared" si="55"/>
        <v>0</v>
      </c>
      <c r="H102" s="15">
        <f t="shared" si="55"/>
        <v>127000</v>
      </c>
      <c r="I102" s="41"/>
    </row>
    <row r="103" spans="1:11" s="13" customFormat="1" ht="12.75" x14ac:dyDescent="0.2">
      <c r="A103" s="21">
        <v>3221</v>
      </c>
      <c r="B103" s="16" t="s">
        <v>14</v>
      </c>
      <c r="C103" s="17">
        <v>5000</v>
      </c>
      <c r="D103" s="18">
        <v>0</v>
      </c>
      <c r="E103" s="18">
        <v>1000</v>
      </c>
      <c r="F103" s="18">
        <v>0</v>
      </c>
      <c r="G103" s="18">
        <v>0</v>
      </c>
      <c r="H103" s="17">
        <f t="shared" ref="H103" si="56">C103-D103+E103-F103+G103</f>
        <v>6000</v>
      </c>
      <c r="I103" s="41"/>
    </row>
    <row r="104" spans="1:11" s="13" customFormat="1" ht="12.75" x14ac:dyDescent="0.2">
      <c r="A104" s="21">
        <v>3222</v>
      </c>
      <c r="B104" s="16" t="s">
        <v>95</v>
      </c>
      <c r="C104" s="17">
        <v>2000</v>
      </c>
      <c r="D104" s="18">
        <v>0</v>
      </c>
      <c r="E104" s="18">
        <v>0</v>
      </c>
      <c r="F104" s="18">
        <v>0</v>
      </c>
      <c r="G104" s="18">
        <v>0</v>
      </c>
      <c r="H104" s="17">
        <f t="shared" ref="H104:H105" si="57">C104-D104+E104-F104+G104</f>
        <v>2000</v>
      </c>
      <c r="I104" s="41"/>
    </row>
    <row r="105" spans="1:11" s="13" customFormat="1" ht="12.75" x14ac:dyDescent="0.2">
      <c r="A105" s="21">
        <v>3223</v>
      </c>
      <c r="B105" s="16" t="s">
        <v>16</v>
      </c>
      <c r="C105" s="17">
        <v>31000</v>
      </c>
      <c r="D105" s="18">
        <v>0</v>
      </c>
      <c r="E105" s="18">
        <v>48000</v>
      </c>
      <c r="F105" s="18">
        <v>0</v>
      </c>
      <c r="G105" s="18">
        <v>0</v>
      </c>
      <c r="H105" s="17">
        <f t="shared" si="57"/>
        <v>79000</v>
      </c>
      <c r="I105" s="41"/>
    </row>
    <row r="106" spans="1:11" s="13" customFormat="1" ht="12.75" x14ac:dyDescent="0.2">
      <c r="A106" s="21">
        <v>3224</v>
      </c>
      <c r="B106" s="22" t="s">
        <v>73</v>
      </c>
      <c r="C106" s="17">
        <v>10000</v>
      </c>
      <c r="D106" s="18">
        <v>0</v>
      </c>
      <c r="E106" s="18">
        <v>0</v>
      </c>
      <c r="F106" s="18">
        <v>0</v>
      </c>
      <c r="G106" s="18">
        <v>0</v>
      </c>
      <c r="H106" s="17">
        <f t="shared" ref="H106" si="58">C106-D106+E106-F106+G106</f>
        <v>10000</v>
      </c>
      <c r="I106" s="41"/>
    </row>
    <row r="107" spans="1:11" s="13" customFormat="1" ht="12.75" x14ac:dyDescent="0.2">
      <c r="A107" s="21">
        <v>3225</v>
      </c>
      <c r="B107" s="22" t="s">
        <v>18</v>
      </c>
      <c r="C107" s="17">
        <v>20000</v>
      </c>
      <c r="D107" s="18">
        <v>0</v>
      </c>
      <c r="E107" s="17">
        <v>10000</v>
      </c>
      <c r="F107" s="18">
        <v>0</v>
      </c>
      <c r="G107" s="18">
        <v>0</v>
      </c>
      <c r="H107" s="17">
        <f t="shared" ref="H107" si="59">C107-D107+E107-F107+G107</f>
        <v>30000</v>
      </c>
      <c r="I107" s="41"/>
    </row>
    <row r="108" spans="1:11" s="13" customFormat="1" ht="12.75" x14ac:dyDescent="0.2">
      <c r="A108" s="25">
        <v>323</v>
      </c>
      <c r="B108" s="26" t="s">
        <v>69</v>
      </c>
      <c r="C108" s="15">
        <f>SUM(C109:C114)</f>
        <v>370000</v>
      </c>
      <c r="D108" s="15">
        <f>SUM(D109:D114)</f>
        <v>0</v>
      </c>
      <c r="E108" s="15">
        <f t="shared" ref="E108:H108" si="60">SUM(E109:E114)</f>
        <v>25000</v>
      </c>
      <c r="F108" s="15">
        <f t="shared" si="60"/>
        <v>0</v>
      </c>
      <c r="G108" s="15">
        <f t="shared" si="60"/>
        <v>0</v>
      </c>
      <c r="H108" s="15">
        <f t="shared" si="60"/>
        <v>395000</v>
      </c>
      <c r="I108" s="41"/>
    </row>
    <row r="109" spans="1:11" s="13" customFormat="1" ht="12.75" x14ac:dyDescent="0.2">
      <c r="A109" s="21">
        <v>3231</v>
      </c>
      <c r="B109" s="22" t="s">
        <v>21</v>
      </c>
      <c r="C109" s="17">
        <v>16000</v>
      </c>
      <c r="D109" s="18">
        <v>0</v>
      </c>
      <c r="E109" s="18">
        <v>0</v>
      </c>
      <c r="F109" s="18">
        <v>0</v>
      </c>
      <c r="G109" s="18">
        <v>0</v>
      </c>
      <c r="H109" s="17">
        <f t="shared" ref="H109:H114" si="61">C109-D109+E109-F109+G109</f>
        <v>16000</v>
      </c>
      <c r="I109" s="41"/>
    </row>
    <row r="110" spans="1:11" s="13" customFormat="1" ht="12.75" x14ac:dyDescent="0.2">
      <c r="A110" s="21">
        <v>3232</v>
      </c>
      <c r="B110" s="22" t="s">
        <v>22</v>
      </c>
      <c r="C110" s="17">
        <v>110000</v>
      </c>
      <c r="D110" s="18">
        <v>0</v>
      </c>
      <c r="E110" s="18">
        <v>25000</v>
      </c>
      <c r="F110" s="18">
        <v>0</v>
      </c>
      <c r="G110" s="18">
        <v>0</v>
      </c>
      <c r="H110" s="17">
        <f t="shared" ref="H110" si="62">C110-D110+E110-F110+G110</f>
        <v>135000</v>
      </c>
      <c r="I110" s="41"/>
    </row>
    <row r="111" spans="1:11" s="13" customFormat="1" ht="12.75" x14ac:dyDescent="0.2">
      <c r="A111" s="21">
        <v>3233</v>
      </c>
      <c r="B111" s="22" t="s">
        <v>23</v>
      </c>
      <c r="C111" s="17">
        <v>39000</v>
      </c>
      <c r="D111" s="18">
        <v>0</v>
      </c>
      <c r="E111" s="18">
        <v>0</v>
      </c>
      <c r="F111" s="18">
        <v>0</v>
      </c>
      <c r="G111" s="18">
        <v>0</v>
      </c>
      <c r="H111" s="17">
        <f t="shared" si="61"/>
        <v>39000</v>
      </c>
      <c r="I111" s="41"/>
    </row>
    <row r="112" spans="1:11" s="13" customFormat="1" ht="12.75" x14ac:dyDescent="0.2">
      <c r="A112" s="21">
        <v>3234</v>
      </c>
      <c r="B112" s="22" t="s">
        <v>24</v>
      </c>
      <c r="C112" s="17">
        <v>137000</v>
      </c>
      <c r="D112" s="18">
        <v>0</v>
      </c>
      <c r="E112" s="18">
        <v>0</v>
      </c>
      <c r="F112" s="18">
        <v>0</v>
      </c>
      <c r="G112" s="18">
        <v>0</v>
      </c>
      <c r="H112" s="17">
        <f t="shared" si="61"/>
        <v>137000</v>
      </c>
      <c r="I112" s="41"/>
    </row>
    <row r="113" spans="1:11" s="13" customFormat="1" ht="12.75" x14ac:dyDescent="0.2">
      <c r="A113" s="21">
        <v>3237</v>
      </c>
      <c r="B113" s="22" t="s">
        <v>27</v>
      </c>
      <c r="C113" s="17">
        <v>49000</v>
      </c>
      <c r="D113" s="18">
        <v>0</v>
      </c>
      <c r="E113" s="18">
        <v>0</v>
      </c>
      <c r="F113" s="18">
        <v>0</v>
      </c>
      <c r="G113" s="18">
        <v>0</v>
      </c>
      <c r="H113" s="17">
        <f t="shared" si="61"/>
        <v>49000</v>
      </c>
      <c r="I113" s="41"/>
    </row>
    <row r="114" spans="1:11" s="13" customFormat="1" ht="12.75" x14ac:dyDescent="0.2">
      <c r="A114" s="21">
        <v>3239</v>
      </c>
      <c r="B114" s="22" t="s">
        <v>28</v>
      </c>
      <c r="C114" s="17">
        <v>19000</v>
      </c>
      <c r="D114" s="18">
        <v>0</v>
      </c>
      <c r="E114" s="18">
        <v>0</v>
      </c>
      <c r="F114" s="18">
        <v>0</v>
      </c>
      <c r="G114" s="18">
        <v>0</v>
      </c>
      <c r="H114" s="17">
        <f t="shared" si="61"/>
        <v>19000</v>
      </c>
      <c r="I114" s="41"/>
    </row>
    <row r="115" spans="1:11" s="13" customFormat="1" ht="15" customHeight="1" x14ac:dyDescent="0.2">
      <c r="A115" s="25">
        <v>324</v>
      </c>
      <c r="B115" s="5" t="s">
        <v>29</v>
      </c>
      <c r="C115" s="19">
        <f>C116</f>
        <v>15000</v>
      </c>
      <c r="D115" s="19">
        <f t="shared" ref="D115:H115" si="63">D116</f>
        <v>0</v>
      </c>
      <c r="E115" s="19">
        <f t="shared" si="63"/>
        <v>0</v>
      </c>
      <c r="F115" s="19">
        <f t="shared" si="63"/>
        <v>0</v>
      </c>
      <c r="G115" s="19">
        <f t="shared" si="63"/>
        <v>0</v>
      </c>
      <c r="H115" s="19">
        <f t="shared" si="63"/>
        <v>15000</v>
      </c>
      <c r="I115" s="41"/>
    </row>
    <row r="116" spans="1:11" s="13" customFormat="1" ht="12.75" x14ac:dyDescent="0.2">
      <c r="A116" s="21">
        <v>3241</v>
      </c>
      <c r="B116" s="22" t="s">
        <v>29</v>
      </c>
      <c r="C116" s="17">
        <v>15000</v>
      </c>
      <c r="D116" s="18">
        <v>0</v>
      </c>
      <c r="E116" s="18">
        <v>0</v>
      </c>
      <c r="F116" s="18">
        <v>0</v>
      </c>
      <c r="G116" s="18">
        <v>0</v>
      </c>
      <c r="H116" s="17">
        <f>C116-D116+E116-F116+G116</f>
        <v>15000</v>
      </c>
      <c r="I116" s="41"/>
    </row>
    <row r="117" spans="1:11" s="13" customFormat="1" ht="12.75" x14ac:dyDescent="0.2">
      <c r="A117" s="25">
        <v>329</v>
      </c>
      <c r="B117" s="5" t="s">
        <v>30</v>
      </c>
      <c r="C117" s="19">
        <f t="shared" ref="C117:H117" si="64">SUM(C118:C118)</f>
        <v>8000</v>
      </c>
      <c r="D117" s="19">
        <f t="shared" si="64"/>
        <v>0</v>
      </c>
      <c r="E117" s="19">
        <f t="shared" si="64"/>
        <v>0</v>
      </c>
      <c r="F117" s="19">
        <f t="shared" si="64"/>
        <v>0</v>
      </c>
      <c r="G117" s="19">
        <f t="shared" si="64"/>
        <v>0</v>
      </c>
      <c r="H117" s="19">
        <f t="shared" si="64"/>
        <v>8000</v>
      </c>
      <c r="I117" s="41"/>
    </row>
    <row r="118" spans="1:11" s="13" customFormat="1" ht="12.75" x14ac:dyDescent="0.2">
      <c r="A118" s="21">
        <v>3293</v>
      </c>
      <c r="B118" s="22" t="s">
        <v>33</v>
      </c>
      <c r="C118" s="17">
        <v>8000</v>
      </c>
      <c r="D118" s="18">
        <v>0</v>
      </c>
      <c r="E118" s="18">
        <v>0</v>
      </c>
      <c r="F118" s="18">
        <v>0</v>
      </c>
      <c r="G118" s="18">
        <v>0</v>
      </c>
      <c r="H118" s="17">
        <f t="shared" ref="H118" si="65">C118-D118+E118-F118+G118</f>
        <v>8000</v>
      </c>
      <c r="I118" s="41"/>
    </row>
    <row r="119" spans="1:11" s="13" customFormat="1" ht="12.75" x14ac:dyDescent="0.2">
      <c r="A119" s="25">
        <v>381</v>
      </c>
      <c r="B119" s="26" t="s">
        <v>70</v>
      </c>
      <c r="C119" s="15">
        <f t="shared" ref="C119:H119" si="66">C120</f>
        <v>6000</v>
      </c>
      <c r="D119" s="15">
        <f t="shared" si="66"/>
        <v>0</v>
      </c>
      <c r="E119" s="15">
        <f t="shared" si="66"/>
        <v>0</v>
      </c>
      <c r="F119" s="15">
        <f t="shared" si="66"/>
        <v>0</v>
      </c>
      <c r="G119" s="15">
        <f t="shared" si="66"/>
        <v>0</v>
      </c>
      <c r="H119" s="15">
        <f t="shared" si="66"/>
        <v>6000</v>
      </c>
      <c r="I119" s="41"/>
    </row>
    <row r="120" spans="1:11" s="13" customFormat="1" ht="12.75" x14ac:dyDescent="0.2">
      <c r="A120" s="21">
        <v>3811</v>
      </c>
      <c r="B120" s="22" t="s">
        <v>39</v>
      </c>
      <c r="C120" s="18">
        <v>6000</v>
      </c>
      <c r="D120" s="18">
        <v>0</v>
      </c>
      <c r="E120" s="18">
        <v>0</v>
      </c>
      <c r="F120" s="18">
        <v>0</v>
      </c>
      <c r="G120" s="18">
        <v>0</v>
      </c>
      <c r="H120" s="17">
        <f t="shared" ref="H120" si="67">C120-D120+E120-F120+G120</f>
        <v>6000</v>
      </c>
      <c r="I120" s="41"/>
    </row>
    <row r="121" spans="1:11" s="13" customFormat="1" ht="12.75" x14ac:dyDescent="0.2">
      <c r="A121" s="25">
        <v>422</v>
      </c>
      <c r="B121" s="26" t="s">
        <v>41</v>
      </c>
      <c r="C121" s="31">
        <f t="shared" ref="C121:H121" si="68">SUM(C122:C122)</f>
        <v>50000</v>
      </c>
      <c r="D121" s="31">
        <f t="shared" si="68"/>
        <v>0</v>
      </c>
      <c r="E121" s="31">
        <f t="shared" si="68"/>
        <v>49000</v>
      </c>
      <c r="F121" s="31">
        <f t="shared" si="68"/>
        <v>0</v>
      </c>
      <c r="G121" s="31">
        <f t="shared" si="68"/>
        <v>0</v>
      </c>
      <c r="H121" s="31">
        <f t="shared" si="68"/>
        <v>99000</v>
      </c>
      <c r="I121" s="41"/>
    </row>
    <row r="122" spans="1:11" s="13" customFormat="1" ht="12.75" x14ac:dyDescent="0.2">
      <c r="A122" s="21">
        <v>4227</v>
      </c>
      <c r="B122" s="22" t="s">
        <v>45</v>
      </c>
      <c r="C122" s="18">
        <v>50000</v>
      </c>
      <c r="D122" s="18">
        <v>0</v>
      </c>
      <c r="E122" s="17">
        <v>49000</v>
      </c>
      <c r="F122" s="18">
        <v>0</v>
      </c>
      <c r="G122" s="18">
        <v>0</v>
      </c>
      <c r="H122" s="17">
        <f t="shared" ref="H122" si="69">C122-D122+E122-F122+G122</f>
        <v>99000</v>
      </c>
      <c r="I122" s="41"/>
    </row>
    <row r="123" spans="1:11" s="13" customFormat="1" ht="24" customHeight="1" x14ac:dyDescent="0.2">
      <c r="A123" s="24" t="s">
        <v>76</v>
      </c>
      <c r="B123" s="11" t="s">
        <v>77</v>
      </c>
      <c r="C123" s="12">
        <f t="shared" ref="C123:H123" si="70">C124</f>
        <v>998000</v>
      </c>
      <c r="D123" s="12">
        <f t="shared" si="70"/>
        <v>21000</v>
      </c>
      <c r="E123" s="12">
        <f t="shared" si="70"/>
        <v>75000</v>
      </c>
      <c r="F123" s="12">
        <f t="shared" si="70"/>
        <v>0</v>
      </c>
      <c r="G123" s="12">
        <f t="shared" si="70"/>
        <v>0</v>
      </c>
      <c r="H123" s="12">
        <f t="shared" si="70"/>
        <v>1052000</v>
      </c>
      <c r="I123" s="41"/>
      <c r="J123" s="41"/>
      <c r="K123" s="41"/>
    </row>
    <row r="124" spans="1:11" s="13" customFormat="1" ht="18" customHeight="1" x14ac:dyDescent="0.2">
      <c r="A124" s="82" t="s">
        <v>0</v>
      </c>
      <c r="B124" s="83"/>
      <c r="C124" s="29">
        <f t="shared" ref="C124:H124" si="71">C125+C127+C132+C141+C143+C148+C150+C153+C146</f>
        <v>998000</v>
      </c>
      <c r="D124" s="29">
        <f t="shared" si="71"/>
        <v>21000</v>
      </c>
      <c r="E124" s="29">
        <f t="shared" si="71"/>
        <v>75000</v>
      </c>
      <c r="F124" s="29">
        <f t="shared" si="71"/>
        <v>0</v>
      </c>
      <c r="G124" s="29">
        <f t="shared" si="71"/>
        <v>0</v>
      </c>
      <c r="H124" s="29">
        <f t="shared" si="71"/>
        <v>1052000</v>
      </c>
      <c r="I124" s="41"/>
    </row>
    <row r="125" spans="1:11" s="13" customFormat="1" ht="12.75" x14ac:dyDescent="0.2">
      <c r="A125" s="25">
        <v>321</v>
      </c>
      <c r="B125" s="5" t="s">
        <v>9</v>
      </c>
      <c r="C125" s="19">
        <f t="shared" ref="C125:H125" si="72">C126</f>
        <v>9000</v>
      </c>
      <c r="D125" s="19">
        <f t="shared" si="72"/>
        <v>4000</v>
      </c>
      <c r="E125" s="19">
        <f t="shared" si="72"/>
        <v>0</v>
      </c>
      <c r="F125" s="19">
        <f t="shared" si="72"/>
        <v>0</v>
      </c>
      <c r="G125" s="19">
        <f t="shared" si="72"/>
        <v>0</v>
      </c>
      <c r="H125" s="19">
        <f t="shared" si="72"/>
        <v>5000</v>
      </c>
      <c r="I125" s="41"/>
    </row>
    <row r="126" spans="1:11" s="13" customFormat="1" ht="12.75" x14ac:dyDescent="0.2">
      <c r="A126" s="21">
        <v>3211</v>
      </c>
      <c r="B126" s="22" t="s">
        <v>10</v>
      </c>
      <c r="C126" s="17">
        <v>9000</v>
      </c>
      <c r="D126" s="17">
        <v>4000</v>
      </c>
      <c r="E126" s="18">
        <v>0</v>
      </c>
      <c r="F126" s="18">
        <v>0</v>
      </c>
      <c r="G126" s="18">
        <v>0</v>
      </c>
      <c r="H126" s="17">
        <f t="shared" ref="H126" si="73">C126-D126+E126-F126+G126</f>
        <v>5000</v>
      </c>
      <c r="I126" s="41"/>
    </row>
    <row r="127" spans="1:11" s="13" customFormat="1" ht="12.75" x14ac:dyDescent="0.2">
      <c r="A127" s="25">
        <v>322</v>
      </c>
      <c r="B127" s="5" t="s">
        <v>13</v>
      </c>
      <c r="C127" s="15">
        <f t="shared" ref="C127" si="74">SUM(C128:C131)</f>
        <v>25000</v>
      </c>
      <c r="D127" s="15">
        <f t="shared" ref="D127:H127" si="75">SUM(D128:D131)</f>
        <v>5000</v>
      </c>
      <c r="E127" s="15">
        <f t="shared" si="75"/>
        <v>11000</v>
      </c>
      <c r="F127" s="15">
        <f t="shared" si="75"/>
        <v>0</v>
      </c>
      <c r="G127" s="15">
        <f t="shared" si="75"/>
        <v>0</v>
      </c>
      <c r="H127" s="15">
        <f t="shared" si="75"/>
        <v>31000</v>
      </c>
      <c r="I127" s="41"/>
    </row>
    <row r="128" spans="1:11" s="13" customFormat="1" ht="12.75" x14ac:dyDescent="0.2">
      <c r="A128" s="21">
        <v>3221</v>
      </c>
      <c r="B128" s="22" t="s">
        <v>14</v>
      </c>
      <c r="C128" s="17">
        <v>6000</v>
      </c>
      <c r="D128" s="18">
        <v>0</v>
      </c>
      <c r="E128" s="17">
        <v>1000</v>
      </c>
      <c r="F128" s="18">
        <v>0</v>
      </c>
      <c r="G128" s="18">
        <v>0</v>
      </c>
      <c r="H128" s="17">
        <f t="shared" ref="H128:H131" si="76">C128-D128+E128-F128+G128</f>
        <v>7000</v>
      </c>
      <c r="I128" s="41"/>
    </row>
    <row r="129" spans="1:10" s="13" customFormat="1" ht="12.75" x14ac:dyDescent="0.2">
      <c r="A129" s="21">
        <v>3223</v>
      </c>
      <c r="B129" s="22" t="s">
        <v>16</v>
      </c>
      <c r="C129" s="17">
        <v>7000</v>
      </c>
      <c r="D129" s="18">
        <v>0</v>
      </c>
      <c r="E129" s="17">
        <v>10000</v>
      </c>
      <c r="F129" s="18">
        <v>0</v>
      </c>
      <c r="G129" s="18">
        <v>0</v>
      </c>
      <c r="H129" s="17">
        <f t="shared" si="76"/>
        <v>17000</v>
      </c>
      <c r="I129" s="41"/>
      <c r="J129" s="41"/>
    </row>
    <row r="130" spans="1:10" s="13" customFormat="1" ht="12.75" x14ac:dyDescent="0.2">
      <c r="A130" s="21">
        <v>3224</v>
      </c>
      <c r="B130" s="22" t="s">
        <v>73</v>
      </c>
      <c r="C130" s="17">
        <v>5000</v>
      </c>
      <c r="D130" s="17">
        <v>4000</v>
      </c>
      <c r="E130" s="18">
        <v>0</v>
      </c>
      <c r="F130" s="18">
        <v>0</v>
      </c>
      <c r="G130" s="18">
        <v>0</v>
      </c>
      <c r="H130" s="17">
        <f t="shared" si="76"/>
        <v>1000</v>
      </c>
      <c r="I130" s="41"/>
    </row>
    <row r="131" spans="1:10" s="13" customFormat="1" ht="12.75" x14ac:dyDescent="0.2">
      <c r="A131" s="21">
        <v>3225</v>
      </c>
      <c r="B131" s="22" t="s">
        <v>18</v>
      </c>
      <c r="C131" s="17">
        <v>7000</v>
      </c>
      <c r="D131" s="17">
        <v>1000</v>
      </c>
      <c r="E131" s="18">
        <v>0</v>
      </c>
      <c r="F131" s="18">
        <v>0</v>
      </c>
      <c r="G131" s="18">
        <v>0</v>
      </c>
      <c r="H131" s="17">
        <f t="shared" si="76"/>
        <v>6000</v>
      </c>
      <c r="I131" s="41"/>
    </row>
    <row r="132" spans="1:10" s="13" customFormat="1" ht="12.75" x14ac:dyDescent="0.2">
      <c r="A132" s="25">
        <v>323</v>
      </c>
      <c r="B132" s="26" t="s">
        <v>69</v>
      </c>
      <c r="C132" s="15">
        <f t="shared" ref="C132" si="77">SUM(C133:C140)</f>
        <v>900000</v>
      </c>
      <c r="D132" s="15">
        <f t="shared" ref="D132:H132" si="78">SUM(D133:D140)</f>
        <v>0</v>
      </c>
      <c r="E132" s="15">
        <f t="shared" si="78"/>
        <v>49000</v>
      </c>
      <c r="F132" s="15">
        <f t="shared" si="78"/>
        <v>0</v>
      </c>
      <c r="G132" s="15">
        <f t="shared" si="78"/>
        <v>0</v>
      </c>
      <c r="H132" s="15">
        <f t="shared" si="78"/>
        <v>949000</v>
      </c>
      <c r="I132" s="41"/>
    </row>
    <row r="133" spans="1:10" s="13" customFormat="1" ht="12.75" x14ac:dyDescent="0.2">
      <c r="A133" s="21">
        <v>3231</v>
      </c>
      <c r="B133" s="22" t="s">
        <v>21</v>
      </c>
      <c r="C133" s="17">
        <v>117000</v>
      </c>
      <c r="D133" s="18">
        <v>0</v>
      </c>
      <c r="E133" s="17">
        <v>2000</v>
      </c>
      <c r="F133" s="18">
        <v>0</v>
      </c>
      <c r="G133" s="18">
        <v>0</v>
      </c>
      <c r="H133" s="17">
        <f t="shared" ref="H133:H140" si="79">C133-D133+E133-F133+G133</f>
        <v>119000</v>
      </c>
      <c r="I133" s="41"/>
    </row>
    <row r="134" spans="1:10" s="13" customFormat="1" ht="12.75" x14ac:dyDescent="0.2">
      <c r="A134" s="21">
        <v>3232</v>
      </c>
      <c r="B134" s="22" t="s">
        <v>22</v>
      </c>
      <c r="C134" s="17">
        <v>35000</v>
      </c>
      <c r="D134" s="18">
        <v>0</v>
      </c>
      <c r="E134" s="18">
        <v>0</v>
      </c>
      <c r="F134" s="18">
        <v>0</v>
      </c>
      <c r="G134" s="18">
        <v>0</v>
      </c>
      <c r="H134" s="17">
        <f t="shared" si="79"/>
        <v>35000</v>
      </c>
      <c r="I134" s="41"/>
    </row>
    <row r="135" spans="1:10" s="13" customFormat="1" ht="12.75" x14ac:dyDescent="0.2">
      <c r="A135" s="21">
        <v>3233</v>
      </c>
      <c r="B135" s="22" t="s">
        <v>23</v>
      </c>
      <c r="C135" s="17">
        <v>121000</v>
      </c>
      <c r="D135" s="18">
        <v>0</v>
      </c>
      <c r="E135" s="18">
        <v>0</v>
      </c>
      <c r="F135" s="18">
        <v>0</v>
      </c>
      <c r="G135" s="18">
        <v>0</v>
      </c>
      <c r="H135" s="17">
        <f t="shared" si="79"/>
        <v>121000</v>
      </c>
      <c r="I135" s="41"/>
    </row>
    <row r="136" spans="1:10" s="13" customFormat="1" ht="12.75" x14ac:dyDescent="0.2">
      <c r="A136" s="21">
        <v>3234</v>
      </c>
      <c r="B136" s="22" t="s">
        <v>24</v>
      </c>
      <c r="C136" s="17">
        <v>5000</v>
      </c>
      <c r="D136" s="18">
        <v>0</v>
      </c>
      <c r="E136" s="18">
        <v>0</v>
      </c>
      <c r="F136" s="18">
        <v>0</v>
      </c>
      <c r="G136" s="18">
        <v>0</v>
      </c>
      <c r="H136" s="17">
        <f t="shared" si="79"/>
        <v>5000</v>
      </c>
      <c r="I136" s="41"/>
    </row>
    <row r="137" spans="1:10" s="13" customFormat="1" ht="12.75" x14ac:dyDescent="0.2">
      <c r="A137" s="21">
        <v>3235</v>
      </c>
      <c r="B137" s="22" t="s">
        <v>74</v>
      </c>
      <c r="C137" s="17">
        <v>136000</v>
      </c>
      <c r="D137" s="18">
        <v>0</v>
      </c>
      <c r="E137" s="18">
        <v>0</v>
      </c>
      <c r="F137" s="18">
        <v>0</v>
      </c>
      <c r="G137" s="18">
        <v>0</v>
      </c>
      <c r="H137" s="17">
        <f t="shared" si="79"/>
        <v>136000</v>
      </c>
      <c r="I137" s="41"/>
    </row>
    <row r="138" spans="1:10" s="13" customFormat="1" ht="12.75" x14ac:dyDescent="0.2">
      <c r="A138" s="21">
        <v>3237</v>
      </c>
      <c r="B138" s="22" t="s">
        <v>27</v>
      </c>
      <c r="C138" s="17">
        <v>122000</v>
      </c>
      <c r="D138" s="18">
        <v>0</v>
      </c>
      <c r="E138" s="18">
        <v>1000</v>
      </c>
      <c r="F138" s="18">
        <v>0</v>
      </c>
      <c r="G138" s="18">
        <v>0</v>
      </c>
      <c r="H138" s="17">
        <f t="shared" si="79"/>
        <v>123000</v>
      </c>
      <c r="I138" s="41"/>
    </row>
    <row r="139" spans="1:10" s="13" customFormat="1" ht="12.75" x14ac:dyDescent="0.2">
      <c r="A139" s="21">
        <v>3238</v>
      </c>
      <c r="B139" s="22" t="s">
        <v>63</v>
      </c>
      <c r="C139" s="17">
        <v>9000</v>
      </c>
      <c r="D139" s="18">
        <v>0</v>
      </c>
      <c r="E139" s="18">
        <v>0</v>
      </c>
      <c r="F139" s="18">
        <v>0</v>
      </c>
      <c r="G139" s="18">
        <v>0</v>
      </c>
      <c r="H139" s="17">
        <f t="shared" si="79"/>
        <v>9000</v>
      </c>
      <c r="I139" s="41"/>
    </row>
    <row r="140" spans="1:10" s="13" customFormat="1" ht="12.75" x14ac:dyDescent="0.2">
      <c r="A140" s="21">
        <v>3239</v>
      </c>
      <c r="B140" s="22" t="s">
        <v>28</v>
      </c>
      <c r="C140" s="17">
        <v>355000</v>
      </c>
      <c r="D140" s="18">
        <v>0</v>
      </c>
      <c r="E140" s="18">
        <v>46000</v>
      </c>
      <c r="F140" s="18">
        <v>0</v>
      </c>
      <c r="G140" s="18">
        <v>0</v>
      </c>
      <c r="H140" s="17">
        <f t="shared" si="79"/>
        <v>401000</v>
      </c>
      <c r="I140" s="41"/>
    </row>
    <row r="141" spans="1:10" s="13" customFormat="1" ht="15" customHeight="1" x14ac:dyDescent="0.2">
      <c r="A141" s="25">
        <v>324</v>
      </c>
      <c r="B141" s="26" t="s">
        <v>29</v>
      </c>
      <c r="C141" s="15">
        <f t="shared" ref="C141:H141" si="80">C142</f>
        <v>8000</v>
      </c>
      <c r="D141" s="15">
        <f t="shared" si="80"/>
        <v>0</v>
      </c>
      <c r="E141" s="15">
        <f t="shared" si="80"/>
        <v>0</v>
      </c>
      <c r="F141" s="15">
        <f t="shared" si="80"/>
        <v>0</v>
      </c>
      <c r="G141" s="15">
        <f t="shared" si="80"/>
        <v>0</v>
      </c>
      <c r="H141" s="15">
        <f t="shared" si="80"/>
        <v>8000</v>
      </c>
      <c r="I141" s="41"/>
    </row>
    <row r="142" spans="1:10" s="13" customFormat="1" ht="12.75" x14ac:dyDescent="0.2">
      <c r="A142" s="21">
        <v>3241</v>
      </c>
      <c r="B142" s="22" t="s">
        <v>29</v>
      </c>
      <c r="C142" s="18">
        <v>8000</v>
      </c>
      <c r="D142" s="18">
        <v>0</v>
      </c>
      <c r="E142" s="18">
        <v>0</v>
      </c>
      <c r="F142" s="18">
        <v>0</v>
      </c>
      <c r="G142" s="18">
        <v>0</v>
      </c>
      <c r="H142" s="17">
        <f t="shared" ref="H142" si="81">C142-D142+E142-F142+G142</f>
        <v>8000</v>
      </c>
      <c r="I142" s="41"/>
    </row>
    <row r="143" spans="1:10" s="13" customFormat="1" ht="12.75" x14ac:dyDescent="0.2">
      <c r="A143" s="25">
        <v>329</v>
      </c>
      <c r="B143" s="26" t="s">
        <v>30</v>
      </c>
      <c r="C143" s="19">
        <f t="shared" ref="C143:H143" si="82">SUM(C144:C145)</f>
        <v>7000</v>
      </c>
      <c r="D143" s="19">
        <f t="shared" si="82"/>
        <v>0</v>
      </c>
      <c r="E143" s="19">
        <f t="shared" si="82"/>
        <v>0</v>
      </c>
      <c r="F143" s="19">
        <f t="shared" si="82"/>
        <v>0</v>
      </c>
      <c r="G143" s="19">
        <f t="shared" si="82"/>
        <v>0</v>
      </c>
      <c r="H143" s="19">
        <f t="shared" si="82"/>
        <v>7000</v>
      </c>
      <c r="I143" s="41"/>
    </row>
    <row r="144" spans="1:10" s="13" customFormat="1" ht="12.75" x14ac:dyDescent="0.2">
      <c r="A144" s="21">
        <v>3292</v>
      </c>
      <c r="B144" s="22" t="s">
        <v>32</v>
      </c>
      <c r="C144" s="17">
        <v>5000</v>
      </c>
      <c r="D144" s="18">
        <v>0</v>
      </c>
      <c r="E144" s="18">
        <v>0</v>
      </c>
      <c r="F144" s="18">
        <v>0</v>
      </c>
      <c r="G144" s="18">
        <v>0</v>
      </c>
      <c r="H144" s="17">
        <f t="shared" ref="H144" si="83">C144-D144+E144-F144+G144</f>
        <v>5000</v>
      </c>
      <c r="I144" s="41"/>
    </row>
    <row r="145" spans="1:11" s="13" customFormat="1" ht="12.75" x14ac:dyDescent="0.2">
      <c r="A145" s="21">
        <v>3293</v>
      </c>
      <c r="B145" s="22" t="s">
        <v>33</v>
      </c>
      <c r="C145" s="17">
        <v>2000</v>
      </c>
      <c r="D145" s="18">
        <v>0</v>
      </c>
      <c r="E145" s="18">
        <v>0</v>
      </c>
      <c r="F145" s="18">
        <v>0</v>
      </c>
      <c r="G145" s="18">
        <v>0</v>
      </c>
      <c r="H145" s="17">
        <f t="shared" ref="H145" si="84">C145-D145+E145-F145+G145</f>
        <v>2000</v>
      </c>
      <c r="I145" s="41"/>
    </row>
    <row r="146" spans="1:11" s="13" customFormat="1" ht="25.5" x14ac:dyDescent="0.2">
      <c r="A146" s="25">
        <v>372</v>
      </c>
      <c r="B146" s="26" t="s">
        <v>115</v>
      </c>
      <c r="C146" s="15">
        <f t="shared" ref="C146:H146" si="85">C147</f>
        <v>10000</v>
      </c>
      <c r="D146" s="15">
        <f t="shared" si="85"/>
        <v>0</v>
      </c>
      <c r="E146" s="15">
        <f t="shared" si="85"/>
        <v>0</v>
      </c>
      <c r="F146" s="15">
        <f t="shared" si="85"/>
        <v>0</v>
      </c>
      <c r="G146" s="15">
        <f t="shared" si="85"/>
        <v>0</v>
      </c>
      <c r="H146" s="15">
        <f t="shared" si="85"/>
        <v>10000</v>
      </c>
      <c r="I146" s="41"/>
    </row>
    <row r="147" spans="1:11" s="13" customFormat="1" ht="12.75" x14ac:dyDescent="0.2">
      <c r="A147" s="21">
        <v>3722</v>
      </c>
      <c r="B147" s="22" t="s">
        <v>114</v>
      </c>
      <c r="C147" s="18">
        <v>10000</v>
      </c>
      <c r="D147" s="18">
        <v>0</v>
      </c>
      <c r="E147" s="18">
        <v>0</v>
      </c>
      <c r="F147" s="18">
        <v>0</v>
      </c>
      <c r="G147" s="18">
        <v>0</v>
      </c>
      <c r="H147" s="17">
        <f t="shared" ref="H147" si="86">C147-D147+E147-F147+G147</f>
        <v>10000</v>
      </c>
      <c r="I147" s="41"/>
    </row>
    <row r="148" spans="1:11" s="13" customFormat="1" ht="12.75" x14ac:dyDescent="0.2">
      <c r="A148" s="25">
        <v>381</v>
      </c>
      <c r="B148" s="26" t="s">
        <v>70</v>
      </c>
      <c r="C148" s="15">
        <f t="shared" ref="C148:H148" si="87">C149</f>
        <v>7000</v>
      </c>
      <c r="D148" s="15">
        <f t="shared" si="87"/>
        <v>0</v>
      </c>
      <c r="E148" s="15">
        <f t="shared" si="87"/>
        <v>0</v>
      </c>
      <c r="F148" s="15">
        <f t="shared" si="87"/>
        <v>0</v>
      </c>
      <c r="G148" s="15">
        <f t="shared" si="87"/>
        <v>0</v>
      </c>
      <c r="H148" s="15">
        <f t="shared" si="87"/>
        <v>7000</v>
      </c>
      <c r="I148" s="41"/>
    </row>
    <row r="149" spans="1:11" s="13" customFormat="1" ht="12.75" x14ac:dyDescent="0.2">
      <c r="A149" s="21">
        <v>3811</v>
      </c>
      <c r="B149" s="22" t="s">
        <v>39</v>
      </c>
      <c r="C149" s="18">
        <v>7000</v>
      </c>
      <c r="D149" s="18">
        <v>0</v>
      </c>
      <c r="E149" s="18">
        <v>0</v>
      </c>
      <c r="F149" s="18">
        <v>0</v>
      </c>
      <c r="G149" s="18">
        <v>0</v>
      </c>
      <c r="H149" s="17">
        <f t="shared" ref="H149" si="88">C149-D149+E149-F149+G149</f>
        <v>7000</v>
      </c>
      <c r="I149" s="41"/>
    </row>
    <row r="150" spans="1:11" s="13" customFormat="1" ht="12.75" x14ac:dyDescent="0.2">
      <c r="A150" s="25">
        <v>422</v>
      </c>
      <c r="B150" s="26" t="s">
        <v>41</v>
      </c>
      <c r="C150" s="19">
        <f>C151+C152</f>
        <v>27000</v>
      </c>
      <c r="D150" s="19">
        <f t="shared" ref="D150:H150" si="89">D151+D152</f>
        <v>12000</v>
      </c>
      <c r="E150" s="19">
        <f t="shared" si="89"/>
        <v>15000</v>
      </c>
      <c r="F150" s="19">
        <f t="shared" si="89"/>
        <v>0</v>
      </c>
      <c r="G150" s="19">
        <f t="shared" si="89"/>
        <v>0</v>
      </c>
      <c r="H150" s="19">
        <f t="shared" si="89"/>
        <v>30000</v>
      </c>
      <c r="I150" s="41"/>
    </row>
    <row r="151" spans="1:11" s="13" customFormat="1" ht="12.75" x14ac:dyDescent="0.2">
      <c r="A151" s="21">
        <v>4221</v>
      </c>
      <c r="B151" s="22" t="s">
        <v>42</v>
      </c>
      <c r="C151" s="17">
        <v>17000</v>
      </c>
      <c r="D151" s="17">
        <v>12000</v>
      </c>
      <c r="E151" s="18">
        <v>0</v>
      </c>
      <c r="F151" s="18">
        <v>0</v>
      </c>
      <c r="G151" s="18">
        <v>0</v>
      </c>
      <c r="H151" s="17">
        <f t="shared" ref="H151:H152" si="90">C151-D151+E151-F151+G151</f>
        <v>5000</v>
      </c>
      <c r="I151" s="41"/>
    </row>
    <row r="152" spans="1:11" s="13" customFormat="1" ht="12.75" x14ac:dyDescent="0.2">
      <c r="A152" s="21">
        <v>4227</v>
      </c>
      <c r="B152" s="22" t="s">
        <v>45</v>
      </c>
      <c r="C152" s="17">
        <v>10000</v>
      </c>
      <c r="D152" s="18">
        <v>0</v>
      </c>
      <c r="E152" s="17">
        <v>15000</v>
      </c>
      <c r="F152" s="18">
        <v>0</v>
      </c>
      <c r="G152" s="18">
        <v>0</v>
      </c>
      <c r="H152" s="17">
        <f t="shared" si="90"/>
        <v>25000</v>
      </c>
      <c r="I152" s="41"/>
    </row>
    <row r="153" spans="1:11" s="13" customFormat="1" ht="25.5" x14ac:dyDescent="0.2">
      <c r="A153" s="25">
        <v>424</v>
      </c>
      <c r="B153" s="26" t="s">
        <v>79</v>
      </c>
      <c r="C153" s="15">
        <f t="shared" ref="C153:H153" si="91">C154</f>
        <v>5000</v>
      </c>
      <c r="D153" s="15">
        <f t="shared" si="91"/>
        <v>0</v>
      </c>
      <c r="E153" s="15">
        <f t="shared" si="91"/>
        <v>0</v>
      </c>
      <c r="F153" s="15">
        <f t="shared" si="91"/>
        <v>0</v>
      </c>
      <c r="G153" s="15">
        <f t="shared" si="91"/>
        <v>0</v>
      </c>
      <c r="H153" s="15">
        <f t="shared" si="91"/>
        <v>5000</v>
      </c>
      <c r="I153" s="41"/>
    </row>
    <row r="154" spans="1:11" s="13" customFormat="1" ht="12.75" x14ac:dyDescent="0.2">
      <c r="A154" s="21">
        <v>4244</v>
      </c>
      <c r="B154" s="22" t="s">
        <v>80</v>
      </c>
      <c r="C154" s="18">
        <v>5000</v>
      </c>
      <c r="D154" s="18">
        <v>0</v>
      </c>
      <c r="E154" s="18">
        <v>0</v>
      </c>
      <c r="F154" s="18">
        <v>0</v>
      </c>
      <c r="G154" s="18">
        <v>0</v>
      </c>
      <c r="H154" s="17">
        <f t="shared" ref="H154" si="92">C154-D154+E154-F154+G154</f>
        <v>5000</v>
      </c>
      <c r="I154" s="41"/>
    </row>
    <row r="155" spans="1:11" s="37" customFormat="1" ht="24" customHeight="1" x14ac:dyDescent="0.2">
      <c r="A155" s="24" t="s">
        <v>98</v>
      </c>
      <c r="B155" s="11" t="s">
        <v>99</v>
      </c>
      <c r="C155" s="12">
        <f t="shared" ref="C155:H157" si="93">C156</f>
        <v>283481379</v>
      </c>
      <c r="D155" s="12">
        <f t="shared" si="93"/>
        <v>0</v>
      </c>
      <c r="E155" s="12">
        <f t="shared" si="93"/>
        <v>0</v>
      </c>
      <c r="F155" s="12">
        <f t="shared" si="93"/>
        <v>0</v>
      </c>
      <c r="G155" s="12">
        <f t="shared" si="93"/>
        <v>0</v>
      </c>
      <c r="H155" s="12">
        <f t="shared" si="93"/>
        <v>283481379</v>
      </c>
      <c r="I155" s="41"/>
      <c r="J155" s="41"/>
      <c r="K155" s="41"/>
    </row>
    <row r="156" spans="1:11" s="37" customFormat="1" ht="18" customHeight="1" x14ac:dyDescent="0.2">
      <c r="A156" s="82" t="s">
        <v>0</v>
      </c>
      <c r="B156" s="83"/>
      <c r="C156" s="29">
        <f t="shared" si="93"/>
        <v>283481379</v>
      </c>
      <c r="D156" s="29">
        <f t="shared" si="93"/>
        <v>0</v>
      </c>
      <c r="E156" s="29">
        <f t="shared" si="93"/>
        <v>0</v>
      </c>
      <c r="F156" s="29">
        <f t="shared" si="93"/>
        <v>0</v>
      </c>
      <c r="G156" s="29">
        <f t="shared" si="93"/>
        <v>0</v>
      </c>
      <c r="H156" s="29">
        <f t="shared" si="93"/>
        <v>283481379</v>
      </c>
      <c r="I156" s="41"/>
    </row>
    <row r="157" spans="1:11" s="37" customFormat="1" ht="12.75" x14ac:dyDescent="0.2">
      <c r="A157" s="25">
        <v>363</v>
      </c>
      <c r="B157" s="26" t="s">
        <v>100</v>
      </c>
      <c r="C157" s="19">
        <f t="shared" si="93"/>
        <v>283481379</v>
      </c>
      <c r="D157" s="19">
        <f t="shared" si="93"/>
        <v>0</v>
      </c>
      <c r="E157" s="19">
        <f t="shared" si="93"/>
        <v>0</v>
      </c>
      <c r="F157" s="19">
        <f t="shared" si="93"/>
        <v>0</v>
      </c>
      <c r="G157" s="19">
        <f t="shared" si="93"/>
        <v>0</v>
      </c>
      <c r="H157" s="19">
        <f t="shared" si="93"/>
        <v>283481379</v>
      </c>
      <c r="I157" s="41"/>
    </row>
    <row r="158" spans="1:11" s="37" customFormat="1" ht="12.75" x14ac:dyDescent="0.2">
      <c r="A158" s="21">
        <v>3631</v>
      </c>
      <c r="B158" s="22" t="s">
        <v>101</v>
      </c>
      <c r="C158" s="17">
        <v>283481379</v>
      </c>
      <c r="D158" s="18">
        <v>0</v>
      </c>
      <c r="E158" s="18">
        <v>0</v>
      </c>
      <c r="F158" s="18">
        <v>0</v>
      </c>
      <c r="G158" s="18">
        <v>0</v>
      </c>
      <c r="H158" s="17">
        <f t="shared" ref="H158" si="94">C158-D158+E158-F158+G158</f>
        <v>283481379</v>
      </c>
      <c r="I158" s="41"/>
      <c r="J158" s="68"/>
    </row>
    <row r="159" spans="1:11" s="13" customFormat="1" ht="24" customHeight="1" x14ac:dyDescent="0.2">
      <c r="A159" s="24" t="s">
        <v>81</v>
      </c>
      <c r="B159" s="11" t="s">
        <v>82</v>
      </c>
      <c r="C159" s="12">
        <f t="shared" ref="C159:H159" si="95">C160</f>
        <v>715000</v>
      </c>
      <c r="D159" s="12">
        <f t="shared" si="95"/>
        <v>105000</v>
      </c>
      <c r="E159" s="12">
        <f t="shared" si="95"/>
        <v>70000</v>
      </c>
      <c r="F159" s="12">
        <f t="shared" si="95"/>
        <v>0</v>
      </c>
      <c r="G159" s="12">
        <f t="shared" si="95"/>
        <v>0</v>
      </c>
      <c r="H159" s="12">
        <f t="shared" si="95"/>
        <v>680000</v>
      </c>
      <c r="I159" s="41"/>
      <c r="J159" s="41"/>
      <c r="K159" s="41"/>
    </row>
    <row r="160" spans="1:11" s="13" customFormat="1" ht="18" customHeight="1" x14ac:dyDescent="0.2">
      <c r="A160" s="82" t="s">
        <v>0</v>
      </c>
      <c r="B160" s="83"/>
      <c r="C160" s="29">
        <f t="shared" ref="C160" si="96">C161+C163+C165</f>
        <v>715000</v>
      </c>
      <c r="D160" s="29">
        <f t="shared" ref="D160:H160" si="97">D161+D163+D165</f>
        <v>105000</v>
      </c>
      <c r="E160" s="29">
        <f t="shared" si="97"/>
        <v>70000</v>
      </c>
      <c r="F160" s="29">
        <f t="shared" si="97"/>
        <v>0</v>
      </c>
      <c r="G160" s="29">
        <f t="shared" si="97"/>
        <v>0</v>
      </c>
      <c r="H160" s="29">
        <f t="shared" si="97"/>
        <v>680000</v>
      </c>
      <c r="I160" s="41"/>
    </row>
    <row r="161" spans="1:11" s="13" customFormat="1" ht="12.75" x14ac:dyDescent="0.2">
      <c r="A161" s="25">
        <v>323</v>
      </c>
      <c r="B161" s="5" t="s">
        <v>69</v>
      </c>
      <c r="C161" s="19">
        <f t="shared" ref="C161:H161" si="98">C162</f>
        <v>475000</v>
      </c>
      <c r="D161" s="19">
        <f t="shared" si="98"/>
        <v>70000</v>
      </c>
      <c r="E161" s="19">
        <f t="shared" si="98"/>
        <v>0</v>
      </c>
      <c r="F161" s="19">
        <f t="shared" si="98"/>
        <v>0</v>
      </c>
      <c r="G161" s="19">
        <f t="shared" si="98"/>
        <v>0</v>
      </c>
      <c r="H161" s="19">
        <f t="shared" si="98"/>
        <v>405000</v>
      </c>
      <c r="I161" s="41"/>
    </row>
    <row r="162" spans="1:11" s="13" customFormat="1" ht="12.75" x14ac:dyDescent="0.2">
      <c r="A162" s="21">
        <v>3238</v>
      </c>
      <c r="B162" s="22" t="s">
        <v>63</v>
      </c>
      <c r="C162" s="17">
        <v>475000</v>
      </c>
      <c r="D162" s="18">
        <v>70000</v>
      </c>
      <c r="E162" s="18">
        <v>0</v>
      </c>
      <c r="F162" s="18">
        <v>0</v>
      </c>
      <c r="G162" s="18">
        <v>0</v>
      </c>
      <c r="H162" s="17">
        <f t="shared" ref="H162" si="99">C162-D162+E162-F162+G162</f>
        <v>405000</v>
      </c>
      <c r="I162" s="41"/>
    </row>
    <row r="163" spans="1:11" s="13" customFormat="1" ht="12.75" x14ac:dyDescent="0.2">
      <c r="A163" s="25">
        <v>412</v>
      </c>
      <c r="B163" s="5" t="s">
        <v>75</v>
      </c>
      <c r="C163" s="15">
        <f t="shared" ref="C163:H163" si="100">C164</f>
        <v>100000</v>
      </c>
      <c r="D163" s="15">
        <f t="shared" si="100"/>
        <v>35000</v>
      </c>
      <c r="E163" s="15">
        <f t="shared" si="100"/>
        <v>0</v>
      </c>
      <c r="F163" s="15">
        <f t="shared" si="100"/>
        <v>0</v>
      </c>
      <c r="G163" s="15">
        <f t="shared" si="100"/>
        <v>0</v>
      </c>
      <c r="H163" s="15">
        <f t="shared" si="100"/>
        <v>65000</v>
      </c>
      <c r="I163" s="41"/>
    </row>
    <row r="164" spans="1:11" s="13" customFormat="1" ht="12.75" x14ac:dyDescent="0.2">
      <c r="A164" s="21">
        <v>4123</v>
      </c>
      <c r="B164" s="22" t="s">
        <v>78</v>
      </c>
      <c r="C164" s="17">
        <v>100000</v>
      </c>
      <c r="D164" s="17">
        <v>35000</v>
      </c>
      <c r="E164" s="18">
        <v>0</v>
      </c>
      <c r="F164" s="18">
        <v>0</v>
      </c>
      <c r="G164" s="18">
        <v>0</v>
      </c>
      <c r="H164" s="17">
        <f t="shared" ref="H164" si="101">C164-D164+E164-F164+G164</f>
        <v>65000</v>
      </c>
      <c r="I164" s="41"/>
    </row>
    <row r="165" spans="1:11" s="13" customFormat="1" ht="12.75" x14ac:dyDescent="0.2">
      <c r="A165" s="25">
        <v>422</v>
      </c>
      <c r="B165" s="26" t="s">
        <v>41</v>
      </c>
      <c r="C165" s="15">
        <f>C167+C166</f>
        <v>140000</v>
      </c>
      <c r="D165" s="15">
        <f t="shared" ref="D165:H165" si="102">D167+D166</f>
        <v>0</v>
      </c>
      <c r="E165" s="15">
        <f t="shared" si="102"/>
        <v>70000</v>
      </c>
      <c r="F165" s="15">
        <f t="shared" si="102"/>
        <v>0</v>
      </c>
      <c r="G165" s="15">
        <f t="shared" si="102"/>
        <v>0</v>
      </c>
      <c r="H165" s="15">
        <f t="shared" si="102"/>
        <v>210000</v>
      </c>
      <c r="I165" s="41"/>
    </row>
    <row r="166" spans="1:11" s="13" customFormat="1" ht="12.75" x14ac:dyDescent="0.2">
      <c r="A166" s="21">
        <v>4221</v>
      </c>
      <c r="B166" s="22" t="s">
        <v>42</v>
      </c>
      <c r="C166" s="17">
        <v>140000</v>
      </c>
      <c r="D166" s="18">
        <v>0</v>
      </c>
      <c r="E166" s="18">
        <v>0</v>
      </c>
      <c r="F166" s="18">
        <v>0</v>
      </c>
      <c r="G166" s="18">
        <v>0</v>
      </c>
      <c r="H166" s="17">
        <f t="shared" ref="H166" si="103">C166-D166+E166-F166+G166</f>
        <v>140000</v>
      </c>
      <c r="I166" s="41"/>
    </row>
    <row r="167" spans="1:11" s="13" customFormat="1" ht="12.75" x14ac:dyDescent="0.2">
      <c r="A167" s="21">
        <v>4222</v>
      </c>
      <c r="B167" s="16" t="s">
        <v>43</v>
      </c>
      <c r="C167" s="17">
        <v>0</v>
      </c>
      <c r="D167" s="18">
        <v>0</v>
      </c>
      <c r="E167" s="18">
        <v>70000</v>
      </c>
      <c r="F167" s="18">
        <v>0</v>
      </c>
      <c r="G167" s="18">
        <v>0</v>
      </c>
      <c r="H167" s="17">
        <f t="shared" ref="H167" si="104">C167-D167+E167-F167+G167</f>
        <v>70000</v>
      </c>
      <c r="I167" s="41"/>
    </row>
    <row r="168" spans="1:11" s="13" customFormat="1" ht="29.25" customHeight="1" x14ac:dyDescent="0.2">
      <c r="A168" s="39" t="s">
        <v>102</v>
      </c>
      <c r="B168" s="11" t="s">
        <v>120</v>
      </c>
      <c r="C168" s="12">
        <f t="shared" ref="C168:H168" si="105">C169</f>
        <v>25000000</v>
      </c>
      <c r="D168" s="12">
        <f t="shared" si="105"/>
        <v>0</v>
      </c>
      <c r="E168" s="12">
        <f t="shared" si="105"/>
        <v>0</v>
      </c>
      <c r="F168" s="12">
        <f t="shared" si="105"/>
        <v>0</v>
      </c>
      <c r="G168" s="12">
        <f t="shared" si="105"/>
        <v>0</v>
      </c>
      <c r="H168" s="12">
        <f t="shared" si="105"/>
        <v>25000000</v>
      </c>
      <c r="I168" s="41"/>
      <c r="J168" s="41"/>
      <c r="K168" s="41"/>
    </row>
    <row r="169" spans="1:11" s="13" customFormat="1" ht="18" customHeight="1" x14ac:dyDescent="0.2">
      <c r="A169" s="82" t="s">
        <v>0</v>
      </c>
      <c r="B169" s="83"/>
      <c r="C169" s="29">
        <f>C170+C174+C181+C186+C188+C190+C192+C194</f>
        <v>25000000</v>
      </c>
      <c r="D169" s="29">
        <f t="shared" ref="D169:H169" si="106">D170+D174+D181+D186+D188+D190+D192+D194</f>
        <v>0</v>
      </c>
      <c r="E169" s="29">
        <f t="shared" si="106"/>
        <v>0</v>
      </c>
      <c r="F169" s="29">
        <f t="shared" si="106"/>
        <v>0</v>
      </c>
      <c r="G169" s="29">
        <f t="shared" si="106"/>
        <v>0</v>
      </c>
      <c r="H169" s="29">
        <f t="shared" si="106"/>
        <v>25000000</v>
      </c>
      <c r="I169" s="41"/>
    </row>
    <row r="170" spans="1:11" s="13" customFormat="1" ht="12.75" x14ac:dyDescent="0.2">
      <c r="A170" s="14">
        <v>321</v>
      </c>
      <c r="B170" s="5" t="s">
        <v>9</v>
      </c>
      <c r="C170" s="15">
        <f t="shared" ref="C170" si="107">SUM(C171:C173)</f>
        <v>600000</v>
      </c>
      <c r="D170" s="15">
        <f t="shared" ref="D170:H170" si="108">SUM(D171:D173)</f>
        <v>0</v>
      </c>
      <c r="E170" s="15">
        <f t="shared" si="108"/>
        <v>0</v>
      </c>
      <c r="F170" s="15">
        <f t="shared" si="108"/>
        <v>0</v>
      </c>
      <c r="G170" s="15">
        <f t="shared" si="108"/>
        <v>0</v>
      </c>
      <c r="H170" s="15">
        <f t="shared" si="108"/>
        <v>600000</v>
      </c>
      <c r="I170" s="41"/>
    </row>
    <row r="171" spans="1:11" s="13" customFormat="1" ht="12.75" x14ac:dyDescent="0.2">
      <c r="A171" s="3">
        <v>3211</v>
      </c>
      <c r="B171" s="16" t="s">
        <v>10</v>
      </c>
      <c r="C171" s="17">
        <v>100000</v>
      </c>
      <c r="D171" s="18">
        <v>0</v>
      </c>
      <c r="E171" s="18">
        <v>0</v>
      </c>
      <c r="F171" s="18">
        <v>0</v>
      </c>
      <c r="G171" s="18">
        <v>0</v>
      </c>
      <c r="H171" s="17">
        <f t="shared" ref="H171:H173" si="109">C171-D171+E171-F171+G171</f>
        <v>100000</v>
      </c>
      <c r="I171" s="41"/>
    </row>
    <row r="172" spans="1:11" s="13" customFormat="1" ht="12.75" x14ac:dyDescent="0.2">
      <c r="A172" s="3">
        <v>3212</v>
      </c>
      <c r="B172" s="16" t="s">
        <v>11</v>
      </c>
      <c r="C172" s="17">
        <v>350000</v>
      </c>
      <c r="D172" s="18">
        <v>0</v>
      </c>
      <c r="E172" s="18">
        <v>0</v>
      </c>
      <c r="F172" s="18">
        <v>0</v>
      </c>
      <c r="G172" s="18">
        <v>0</v>
      </c>
      <c r="H172" s="17">
        <f t="shared" ref="H172" si="110">C172-D172+E172-F172+G172</f>
        <v>350000</v>
      </c>
      <c r="I172" s="41"/>
    </row>
    <row r="173" spans="1:11" s="13" customFormat="1" ht="12.75" x14ac:dyDescent="0.2">
      <c r="A173" s="3">
        <v>3214</v>
      </c>
      <c r="B173" s="16" t="s">
        <v>62</v>
      </c>
      <c r="C173" s="17">
        <v>150000</v>
      </c>
      <c r="D173" s="18">
        <v>0</v>
      </c>
      <c r="E173" s="18">
        <v>0</v>
      </c>
      <c r="F173" s="18">
        <v>0</v>
      </c>
      <c r="G173" s="18">
        <v>0</v>
      </c>
      <c r="H173" s="17">
        <f t="shared" si="109"/>
        <v>150000</v>
      </c>
      <c r="I173" s="41"/>
    </row>
    <row r="174" spans="1:11" s="13" customFormat="1" ht="12.75" x14ac:dyDescent="0.2">
      <c r="A174" s="14">
        <v>322</v>
      </c>
      <c r="B174" s="5" t="s">
        <v>13</v>
      </c>
      <c r="C174" s="15">
        <f t="shared" ref="C174" si="111">SUM(C175:C180)</f>
        <v>3180000</v>
      </c>
      <c r="D174" s="15">
        <f t="shared" ref="D174:H174" si="112">SUM(D175:D180)</f>
        <v>0</v>
      </c>
      <c r="E174" s="15">
        <f t="shared" si="112"/>
        <v>0</v>
      </c>
      <c r="F174" s="15">
        <f t="shared" si="112"/>
        <v>0</v>
      </c>
      <c r="G174" s="15">
        <f t="shared" si="112"/>
        <v>0</v>
      </c>
      <c r="H174" s="15">
        <f t="shared" si="112"/>
        <v>3180000</v>
      </c>
      <c r="I174" s="41"/>
    </row>
    <row r="175" spans="1:11" s="13" customFormat="1" ht="12.75" x14ac:dyDescent="0.2">
      <c r="A175" s="3">
        <v>3221</v>
      </c>
      <c r="B175" s="16" t="s">
        <v>14</v>
      </c>
      <c r="C175" s="17">
        <v>30000</v>
      </c>
      <c r="D175" s="18">
        <v>0</v>
      </c>
      <c r="E175" s="18">
        <v>0</v>
      </c>
      <c r="F175" s="18">
        <v>0</v>
      </c>
      <c r="G175" s="18">
        <v>0</v>
      </c>
      <c r="H175" s="17">
        <f t="shared" ref="H175" si="113">C175-D175+E175-F175+G175</f>
        <v>30000</v>
      </c>
      <c r="I175" s="41"/>
    </row>
    <row r="176" spans="1:11" s="13" customFormat="1" ht="12.75" x14ac:dyDescent="0.2">
      <c r="A176" s="3">
        <v>3222</v>
      </c>
      <c r="B176" s="16" t="s">
        <v>95</v>
      </c>
      <c r="C176" s="17">
        <v>650000</v>
      </c>
      <c r="D176" s="18">
        <v>0</v>
      </c>
      <c r="E176" s="18">
        <v>0</v>
      </c>
      <c r="F176" s="18">
        <v>0</v>
      </c>
      <c r="G176" s="18">
        <v>0</v>
      </c>
      <c r="H176" s="17">
        <f t="shared" ref="H176:H180" si="114">C176-D176+E176-F176+G176</f>
        <v>650000</v>
      </c>
      <c r="I176" s="41"/>
    </row>
    <row r="177" spans="1:9" s="13" customFormat="1" ht="12.75" x14ac:dyDescent="0.2">
      <c r="A177" s="3">
        <v>3223</v>
      </c>
      <c r="B177" s="16" t="s">
        <v>16</v>
      </c>
      <c r="C177" s="17">
        <v>150000</v>
      </c>
      <c r="D177" s="18">
        <v>0</v>
      </c>
      <c r="E177" s="18">
        <v>0</v>
      </c>
      <c r="F177" s="18">
        <v>0</v>
      </c>
      <c r="G177" s="18">
        <v>0</v>
      </c>
      <c r="H177" s="17">
        <f t="shared" si="114"/>
        <v>150000</v>
      </c>
      <c r="I177" s="41"/>
    </row>
    <row r="178" spans="1:9" s="13" customFormat="1" ht="12.75" x14ac:dyDescent="0.2">
      <c r="A178" s="3">
        <v>3224</v>
      </c>
      <c r="B178" s="16" t="s">
        <v>17</v>
      </c>
      <c r="C178" s="17">
        <v>100000</v>
      </c>
      <c r="D178" s="18">
        <v>0</v>
      </c>
      <c r="E178" s="18">
        <v>0</v>
      </c>
      <c r="F178" s="18">
        <v>0</v>
      </c>
      <c r="G178" s="18">
        <v>0</v>
      </c>
      <c r="H178" s="17">
        <f t="shared" si="114"/>
        <v>100000</v>
      </c>
      <c r="I178" s="41"/>
    </row>
    <row r="179" spans="1:9" s="13" customFormat="1" ht="12.75" x14ac:dyDescent="0.2">
      <c r="A179" s="3">
        <v>3225</v>
      </c>
      <c r="B179" s="16" t="s">
        <v>18</v>
      </c>
      <c r="C179" s="17">
        <v>500000</v>
      </c>
      <c r="D179" s="18">
        <v>0</v>
      </c>
      <c r="E179" s="18">
        <v>0</v>
      </c>
      <c r="F179" s="18">
        <v>0</v>
      </c>
      <c r="G179" s="18">
        <v>0</v>
      </c>
      <c r="H179" s="17">
        <f t="shared" si="114"/>
        <v>500000</v>
      </c>
      <c r="I179" s="41"/>
    </row>
    <row r="180" spans="1:9" s="13" customFormat="1" ht="12.75" x14ac:dyDescent="0.2">
      <c r="A180" s="3">
        <v>3227</v>
      </c>
      <c r="B180" s="16" t="s">
        <v>19</v>
      </c>
      <c r="C180" s="17">
        <v>1750000</v>
      </c>
      <c r="D180" s="18">
        <v>0</v>
      </c>
      <c r="E180" s="18">
        <v>0</v>
      </c>
      <c r="F180" s="18">
        <v>0</v>
      </c>
      <c r="G180" s="18">
        <v>0</v>
      </c>
      <c r="H180" s="17">
        <f t="shared" si="114"/>
        <v>1750000</v>
      </c>
      <c r="I180" s="41"/>
    </row>
    <row r="181" spans="1:9" s="13" customFormat="1" ht="12.75" x14ac:dyDescent="0.2">
      <c r="A181" s="14">
        <v>323</v>
      </c>
      <c r="B181" s="5" t="s">
        <v>20</v>
      </c>
      <c r="C181" s="15">
        <f t="shared" ref="C181:H181" si="115">SUM(C182:C185)</f>
        <v>1370000</v>
      </c>
      <c r="D181" s="15">
        <f t="shared" si="115"/>
        <v>0</v>
      </c>
      <c r="E181" s="15">
        <f t="shared" si="115"/>
        <v>0</v>
      </c>
      <c r="F181" s="15">
        <f t="shared" si="115"/>
        <v>0</v>
      </c>
      <c r="G181" s="15">
        <f t="shared" si="115"/>
        <v>0</v>
      </c>
      <c r="H181" s="15">
        <f t="shared" si="115"/>
        <v>1370000</v>
      </c>
      <c r="I181" s="41"/>
    </row>
    <row r="182" spans="1:9" s="13" customFormat="1" ht="12.75" x14ac:dyDescent="0.2">
      <c r="A182" s="3">
        <v>3231</v>
      </c>
      <c r="B182" s="16" t="s">
        <v>21</v>
      </c>
      <c r="C182" s="17">
        <v>300000</v>
      </c>
      <c r="D182" s="18">
        <v>0</v>
      </c>
      <c r="E182" s="18">
        <v>0</v>
      </c>
      <c r="F182" s="18">
        <v>0</v>
      </c>
      <c r="G182" s="18">
        <v>0</v>
      </c>
      <c r="H182" s="17">
        <f t="shared" ref="H182:H185" si="116">C182-D182+E182-F182+G182</f>
        <v>300000</v>
      </c>
      <c r="I182" s="41"/>
    </row>
    <row r="183" spans="1:9" s="13" customFormat="1" ht="12.75" x14ac:dyDescent="0.2">
      <c r="A183" s="3">
        <v>3232</v>
      </c>
      <c r="B183" s="16" t="s">
        <v>22</v>
      </c>
      <c r="C183" s="17">
        <v>650000</v>
      </c>
      <c r="D183" s="18">
        <v>0</v>
      </c>
      <c r="E183" s="18">
        <v>0</v>
      </c>
      <c r="F183" s="18">
        <v>0</v>
      </c>
      <c r="G183" s="18">
        <v>0</v>
      </c>
      <c r="H183" s="17">
        <f t="shared" si="116"/>
        <v>650000</v>
      </c>
      <c r="I183" s="73"/>
    </row>
    <row r="184" spans="1:9" s="13" customFormat="1" ht="12.75" x14ac:dyDescent="0.2">
      <c r="A184" s="3">
        <v>3235</v>
      </c>
      <c r="B184" s="16" t="s">
        <v>25</v>
      </c>
      <c r="C184" s="17">
        <v>287000</v>
      </c>
      <c r="D184" s="18">
        <v>0</v>
      </c>
      <c r="E184" s="18">
        <v>0</v>
      </c>
      <c r="F184" s="18">
        <v>0</v>
      </c>
      <c r="G184" s="18">
        <v>0</v>
      </c>
      <c r="H184" s="17">
        <f t="shared" si="116"/>
        <v>287000</v>
      </c>
      <c r="I184" s="41"/>
    </row>
    <row r="185" spans="1:9" s="13" customFormat="1" ht="12.75" x14ac:dyDescent="0.2">
      <c r="A185" s="3">
        <v>3239</v>
      </c>
      <c r="B185" s="16" t="s">
        <v>28</v>
      </c>
      <c r="C185" s="17">
        <v>133000</v>
      </c>
      <c r="D185" s="18">
        <v>0</v>
      </c>
      <c r="E185" s="18">
        <v>0</v>
      </c>
      <c r="F185" s="18">
        <v>0</v>
      </c>
      <c r="G185" s="18">
        <v>0</v>
      </c>
      <c r="H185" s="17">
        <f t="shared" si="116"/>
        <v>133000</v>
      </c>
      <c r="I185" s="41"/>
    </row>
    <row r="186" spans="1:9" s="13" customFormat="1" ht="12.75" customHeight="1" x14ac:dyDescent="0.2">
      <c r="A186" s="14">
        <v>324</v>
      </c>
      <c r="B186" s="5" t="s">
        <v>29</v>
      </c>
      <c r="C186" s="19">
        <f t="shared" ref="C186:H186" si="117">C187</f>
        <v>1750000</v>
      </c>
      <c r="D186" s="19">
        <f t="shared" si="117"/>
        <v>0</v>
      </c>
      <c r="E186" s="19">
        <f t="shared" si="117"/>
        <v>0</v>
      </c>
      <c r="F186" s="19">
        <f t="shared" si="117"/>
        <v>0</v>
      </c>
      <c r="G186" s="19">
        <f t="shared" si="117"/>
        <v>0</v>
      </c>
      <c r="H186" s="19">
        <f t="shared" si="117"/>
        <v>1750000</v>
      </c>
      <c r="I186" s="41"/>
    </row>
    <row r="187" spans="1:9" s="13" customFormat="1" ht="12.75" x14ac:dyDescent="0.2">
      <c r="A187" s="3">
        <v>3241</v>
      </c>
      <c r="B187" s="16" t="s">
        <v>29</v>
      </c>
      <c r="C187" s="17">
        <v>1750000</v>
      </c>
      <c r="D187" s="18">
        <v>0</v>
      </c>
      <c r="E187" s="18">
        <v>0</v>
      </c>
      <c r="F187" s="18">
        <v>0</v>
      </c>
      <c r="G187" s="18">
        <v>0</v>
      </c>
      <c r="H187" s="17">
        <f t="shared" ref="H187" si="118">C187-D187+E187-F187+G187</f>
        <v>1750000</v>
      </c>
      <c r="I187" s="41"/>
    </row>
    <row r="188" spans="1:9" s="13" customFormat="1" ht="12.75" x14ac:dyDescent="0.2">
      <c r="A188" s="14">
        <v>329</v>
      </c>
      <c r="B188" s="5" t="s">
        <v>30</v>
      </c>
      <c r="C188" s="19">
        <f t="shared" ref="C188:H188" si="119">SUM(C189:C189)</f>
        <v>50000</v>
      </c>
      <c r="D188" s="19">
        <f t="shared" si="119"/>
        <v>0</v>
      </c>
      <c r="E188" s="19">
        <f t="shared" si="119"/>
        <v>0</v>
      </c>
      <c r="F188" s="19">
        <f t="shared" si="119"/>
        <v>0</v>
      </c>
      <c r="G188" s="19">
        <f t="shared" si="119"/>
        <v>0</v>
      </c>
      <c r="H188" s="19">
        <f t="shared" si="119"/>
        <v>50000</v>
      </c>
      <c r="I188" s="41"/>
    </row>
    <row r="189" spans="1:9" s="13" customFormat="1" ht="12.75" x14ac:dyDescent="0.2">
      <c r="A189" s="3">
        <v>3292</v>
      </c>
      <c r="B189" s="16" t="s">
        <v>32</v>
      </c>
      <c r="C189" s="18">
        <v>50000</v>
      </c>
      <c r="D189" s="18">
        <v>0</v>
      </c>
      <c r="E189" s="18">
        <v>0</v>
      </c>
      <c r="F189" s="18">
        <v>0</v>
      </c>
      <c r="G189" s="18">
        <v>0</v>
      </c>
      <c r="H189" s="17">
        <f t="shared" ref="H189" si="120">C189-D189+E189-F189+G189</f>
        <v>50000</v>
      </c>
      <c r="I189" s="41"/>
    </row>
    <row r="190" spans="1:9" s="13" customFormat="1" ht="12.75" x14ac:dyDescent="0.2">
      <c r="A190" s="14">
        <v>366</v>
      </c>
      <c r="B190" s="16" t="s">
        <v>103</v>
      </c>
      <c r="C190" s="31">
        <f t="shared" ref="C190:H190" si="121">C191</f>
        <v>1400000</v>
      </c>
      <c r="D190" s="31">
        <f t="shared" si="121"/>
        <v>0</v>
      </c>
      <c r="E190" s="31">
        <f t="shared" si="121"/>
        <v>0</v>
      </c>
      <c r="F190" s="31">
        <f t="shared" si="121"/>
        <v>0</v>
      </c>
      <c r="G190" s="31">
        <f t="shared" si="121"/>
        <v>0</v>
      </c>
      <c r="H190" s="31">
        <f t="shared" si="121"/>
        <v>1400000</v>
      </c>
      <c r="I190" s="41"/>
    </row>
    <row r="191" spans="1:9" s="13" customFormat="1" ht="25.5" x14ac:dyDescent="0.2">
      <c r="A191" s="3">
        <v>3661</v>
      </c>
      <c r="B191" s="16" t="s">
        <v>104</v>
      </c>
      <c r="C191" s="18">
        <v>1400000</v>
      </c>
      <c r="D191" s="18">
        <v>0</v>
      </c>
      <c r="E191" s="18">
        <v>0</v>
      </c>
      <c r="F191" s="18">
        <v>0</v>
      </c>
      <c r="G191" s="18">
        <v>0</v>
      </c>
      <c r="H191" s="17">
        <f t="shared" ref="H191" si="122">C191-D191+E191-F191+G191</f>
        <v>1400000</v>
      </c>
      <c r="I191" s="41"/>
    </row>
    <row r="192" spans="1:9" s="13" customFormat="1" ht="12.75" x14ac:dyDescent="0.2">
      <c r="A192" s="14">
        <v>381</v>
      </c>
      <c r="B192" s="5" t="s">
        <v>70</v>
      </c>
      <c r="C192" s="19">
        <f t="shared" ref="C192:H192" si="123">C193</f>
        <v>16000000</v>
      </c>
      <c r="D192" s="15">
        <f t="shared" si="123"/>
        <v>0</v>
      </c>
      <c r="E192" s="15">
        <f t="shared" si="123"/>
        <v>0</v>
      </c>
      <c r="F192" s="15">
        <f t="shared" si="123"/>
        <v>0</v>
      </c>
      <c r="G192" s="15">
        <f t="shared" si="123"/>
        <v>0</v>
      </c>
      <c r="H192" s="15">
        <f t="shared" si="123"/>
        <v>16000000</v>
      </c>
      <c r="I192" s="41"/>
    </row>
    <row r="193" spans="1:11" s="13" customFormat="1" ht="12.75" x14ac:dyDescent="0.2">
      <c r="A193" s="3">
        <v>3811</v>
      </c>
      <c r="B193" s="16" t="s">
        <v>39</v>
      </c>
      <c r="C193" s="18">
        <v>16000000</v>
      </c>
      <c r="D193" s="18">
        <v>0</v>
      </c>
      <c r="E193" s="18">
        <v>0</v>
      </c>
      <c r="F193" s="18">
        <v>0</v>
      </c>
      <c r="G193" s="18">
        <v>0</v>
      </c>
      <c r="H193" s="17">
        <f t="shared" ref="H193" si="124">C193-D193+E193-F193+G193</f>
        <v>16000000</v>
      </c>
      <c r="I193" s="41"/>
    </row>
    <row r="194" spans="1:11" s="13" customFormat="1" ht="12.75" x14ac:dyDescent="0.2">
      <c r="A194" s="42">
        <v>422</v>
      </c>
      <c r="B194" s="5" t="s">
        <v>41</v>
      </c>
      <c r="C194" s="19">
        <f t="shared" ref="C194" si="125">SUM(C195:C197)</f>
        <v>650000</v>
      </c>
      <c r="D194" s="19">
        <f t="shared" ref="D194:H194" si="126">SUM(D195:D197)</f>
        <v>0</v>
      </c>
      <c r="E194" s="19">
        <f t="shared" si="126"/>
        <v>0</v>
      </c>
      <c r="F194" s="19">
        <f t="shared" si="126"/>
        <v>0</v>
      </c>
      <c r="G194" s="19">
        <f t="shared" si="126"/>
        <v>0</v>
      </c>
      <c r="H194" s="19">
        <f t="shared" si="126"/>
        <v>650000</v>
      </c>
      <c r="I194" s="41"/>
    </row>
    <row r="195" spans="1:11" s="13" customFormat="1" ht="12.75" x14ac:dyDescent="0.2">
      <c r="A195" s="3">
        <v>4222</v>
      </c>
      <c r="B195" s="16" t="s">
        <v>43</v>
      </c>
      <c r="C195" s="17">
        <v>100000</v>
      </c>
      <c r="D195" s="18">
        <v>0</v>
      </c>
      <c r="E195" s="18">
        <v>0</v>
      </c>
      <c r="F195" s="18">
        <v>0</v>
      </c>
      <c r="G195" s="18">
        <v>0</v>
      </c>
      <c r="H195" s="17">
        <f t="shared" ref="H195:H197" si="127">C195-D195+E195-F195+G195</f>
        <v>100000</v>
      </c>
      <c r="I195" s="41"/>
    </row>
    <row r="196" spans="1:11" s="13" customFormat="1" ht="12.75" x14ac:dyDescent="0.2">
      <c r="A196" s="3">
        <v>4223</v>
      </c>
      <c r="B196" s="16" t="s">
        <v>44</v>
      </c>
      <c r="C196" s="17">
        <v>520000</v>
      </c>
      <c r="D196" s="18">
        <v>0</v>
      </c>
      <c r="E196" s="18">
        <v>0</v>
      </c>
      <c r="F196" s="18">
        <v>0</v>
      </c>
      <c r="G196" s="18">
        <v>0</v>
      </c>
      <c r="H196" s="17">
        <f t="shared" si="127"/>
        <v>520000</v>
      </c>
      <c r="I196" s="41"/>
    </row>
    <row r="197" spans="1:11" s="13" customFormat="1" ht="12.75" x14ac:dyDescent="0.2">
      <c r="A197" s="3">
        <v>4227</v>
      </c>
      <c r="B197" s="16" t="s">
        <v>45</v>
      </c>
      <c r="C197" s="17">
        <v>30000</v>
      </c>
      <c r="D197" s="18">
        <v>0</v>
      </c>
      <c r="E197" s="18">
        <v>0</v>
      </c>
      <c r="F197" s="18">
        <v>0</v>
      </c>
      <c r="G197" s="18">
        <v>0</v>
      </c>
      <c r="H197" s="17">
        <f t="shared" si="127"/>
        <v>30000</v>
      </c>
      <c r="I197" s="41"/>
    </row>
    <row r="198" spans="1:11" s="13" customFormat="1" ht="38.25" x14ac:dyDescent="0.2">
      <c r="A198" s="24" t="s">
        <v>83</v>
      </c>
      <c r="B198" s="11" t="s">
        <v>84</v>
      </c>
      <c r="C198" s="12">
        <f>C199</f>
        <v>624000</v>
      </c>
      <c r="D198" s="12">
        <f t="shared" ref="D198:H198" si="128">D199</f>
        <v>0</v>
      </c>
      <c r="E198" s="12">
        <f t="shared" si="128"/>
        <v>0</v>
      </c>
      <c r="F198" s="12">
        <f t="shared" si="128"/>
        <v>0</v>
      </c>
      <c r="G198" s="12">
        <f t="shared" si="128"/>
        <v>0</v>
      </c>
      <c r="H198" s="12">
        <f t="shared" si="128"/>
        <v>624000</v>
      </c>
      <c r="I198" s="41"/>
      <c r="J198" s="41"/>
      <c r="K198" s="41"/>
    </row>
    <row r="199" spans="1:11" s="13" customFormat="1" ht="18" customHeight="1" x14ac:dyDescent="0.2">
      <c r="A199" s="82" t="s">
        <v>48</v>
      </c>
      <c r="B199" s="83"/>
      <c r="C199" s="29">
        <f>C200+C203+C205+C207+C210+C214+C221+C223+C225</f>
        <v>624000</v>
      </c>
      <c r="D199" s="29">
        <f t="shared" ref="D199:H199" si="129">D200+D203+D205+D207+D210+D214+D221+D223+D225</f>
        <v>0</v>
      </c>
      <c r="E199" s="29">
        <f t="shared" si="129"/>
        <v>0</v>
      </c>
      <c r="F199" s="29">
        <f t="shared" si="129"/>
        <v>0</v>
      </c>
      <c r="G199" s="29">
        <f t="shared" si="129"/>
        <v>0</v>
      </c>
      <c r="H199" s="29">
        <f t="shared" si="129"/>
        <v>624000</v>
      </c>
      <c r="I199" s="41"/>
    </row>
    <row r="200" spans="1:11" s="13" customFormat="1" ht="12.75" x14ac:dyDescent="0.2">
      <c r="A200" s="25">
        <v>311</v>
      </c>
      <c r="B200" s="5" t="s">
        <v>85</v>
      </c>
      <c r="C200" s="19">
        <f>C202+C201</f>
        <v>54000</v>
      </c>
      <c r="D200" s="19">
        <f>D202+D201</f>
        <v>0</v>
      </c>
      <c r="E200" s="19">
        <f t="shared" ref="E200:H200" si="130">E202+E201</f>
        <v>0</v>
      </c>
      <c r="F200" s="19">
        <f t="shared" si="130"/>
        <v>0</v>
      </c>
      <c r="G200" s="19">
        <f t="shared" si="130"/>
        <v>0</v>
      </c>
      <c r="H200" s="19">
        <f t="shared" si="130"/>
        <v>54000</v>
      </c>
      <c r="I200" s="41"/>
    </row>
    <row r="201" spans="1:11" s="13" customFormat="1" ht="12.75" x14ac:dyDescent="0.2">
      <c r="A201" s="21">
        <v>3111</v>
      </c>
      <c r="B201" s="22" t="s">
        <v>3</v>
      </c>
      <c r="C201" s="17">
        <v>52000</v>
      </c>
      <c r="D201" s="18">
        <v>0</v>
      </c>
      <c r="E201" s="18">
        <v>0</v>
      </c>
      <c r="F201" s="18">
        <v>0</v>
      </c>
      <c r="G201" s="18">
        <v>0</v>
      </c>
      <c r="H201" s="17">
        <f t="shared" ref="H201" si="131">C201-D201+E201-F201+G201</f>
        <v>52000</v>
      </c>
      <c r="I201" s="41"/>
    </row>
    <row r="202" spans="1:11" s="13" customFormat="1" ht="12.75" x14ac:dyDescent="0.2">
      <c r="A202" s="21">
        <v>3113</v>
      </c>
      <c r="B202" s="22" t="s">
        <v>4</v>
      </c>
      <c r="C202" s="17">
        <v>2000</v>
      </c>
      <c r="D202" s="18">
        <v>0</v>
      </c>
      <c r="E202" s="18">
        <v>0</v>
      </c>
      <c r="F202" s="18">
        <v>0</v>
      </c>
      <c r="G202" s="18">
        <v>0</v>
      </c>
      <c r="H202" s="17">
        <f t="shared" ref="H202" si="132">C202-D202+E202-F202+G202</f>
        <v>2000</v>
      </c>
      <c r="I202" s="41"/>
    </row>
    <row r="203" spans="1:11" s="13" customFormat="1" ht="12.75" x14ac:dyDescent="0.2">
      <c r="A203" s="25">
        <v>312</v>
      </c>
      <c r="B203" s="5" t="s">
        <v>5</v>
      </c>
      <c r="C203" s="19">
        <f t="shared" ref="C203:H203" si="133">C204</f>
        <v>1000</v>
      </c>
      <c r="D203" s="19">
        <f t="shared" si="133"/>
        <v>0</v>
      </c>
      <c r="E203" s="19">
        <f t="shared" si="133"/>
        <v>0</v>
      </c>
      <c r="F203" s="19">
        <f t="shared" si="133"/>
        <v>0</v>
      </c>
      <c r="G203" s="19">
        <f t="shared" si="133"/>
        <v>0</v>
      </c>
      <c r="H203" s="19">
        <f t="shared" si="133"/>
        <v>1000</v>
      </c>
      <c r="I203" s="41"/>
    </row>
    <row r="204" spans="1:11" s="13" customFormat="1" ht="12.75" x14ac:dyDescent="0.2">
      <c r="A204" s="21">
        <v>3121</v>
      </c>
      <c r="B204" s="22" t="s">
        <v>5</v>
      </c>
      <c r="C204" s="18">
        <v>1000</v>
      </c>
      <c r="D204" s="18">
        <v>0</v>
      </c>
      <c r="E204" s="18">
        <v>0</v>
      </c>
      <c r="F204" s="18">
        <v>0</v>
      </c>
      <c r="G204" s="18">
        <v>0</v>
      </c>
      <c r="H204" s="17">
        <f t="shared" ref="H204" si="134">C204-D204+E204-F204+G204</f>
        <v>1000</v>
      </c>
      <c r="I204" s="41"/>
    </row>
    <row r="205" spans="1:11" s="13" customFormat="1" ht="12.75" x14ac:dyDescent="0.2">
      <c r="A205" s="25">
        <v>313</v>
      </c>
      <c r="B205" s="26" t="s">
        <v>86</v>
      </c>
      <c r="C205" s="19">
        <f t="shared" ref="C205:H205" si="135">C206</f>
        <v>8000</v>
      </c>
      <c r="D205" s="19">
        <f t="shared" si="135"/>
        <v>0</v>
      </c>
      <c r="E205" s="19">
        <f t="shared" si="135"/>
        <v>0</v>
      </c>
      <c r="F205" s="19">
        <f t="shared" si="135"/>
        <v>0</v>
      </c>
      <c r="G205" s="19">
        <f t="shared" si="135"/>
        <v>0</v>
      </c>
      <c r="H205" s="19">
        <f t="shared" si="135"/>
        <v>8000</v>
      </c>
      <c r="I205" s="41"/>
    </row>
    <row r="206" spans="1:11" s="13" customFormat="1" ht="12.75" x14ac:dyDescent="0.2">
      <c r="A206" s="21">
        <v>3132</v>
      </c>
      <c r="B206" s="22" t="s">
        <v>87</v>
      </c>
      <c r="C206" s="18">
        <v>8000</v>
      </c>
      <c r="D206" s="18">
        <v>0</v>
      </c>
      <c r="E206" s="18">
        <v>0</v>
      </c>
      <c r="F206" s="18">
        <v>0</v>
      </c>
      <c r="G206" s="18">
        <v>0</v>
      </c>
      <c r="H206" s="17">
        <f t="shared" ref="H206" si="136">C206-D206+E206-F206+G206</f>
        <v>8000</v>
      </c>
      <c r="I206" s="41"/>
    </row>
    <row r="207" spans="1:11" s="13" customFormat="1" ht="12.75" x14ac:dyDescent="0.2">
      <c r="A207" s="25">
        <v>321</v>
      </c>
      <c r="B207" s="26" t="s">
        <v>9</v>
      </c>
      <c r="C207" s="19">
        <f t="shared" ref="C207" si="137">C208+C209</f>
        <v>16000</v>
      </c>
      <c r="D207" s="19">
        <f t="shared" ref="D207:H207" si="138">D208+D209</f>
        <v>0</v>
      </c>
      <c r="E207" s="19">
        <f t="shared" si="138"/>
        <v>0</v>
      </c>
      <c r="F207" s="19">
        <f t="shared" si="138"/>
        <v>0</v>
      </c>
      <c r="G207" s="19">
        <f t="shared" si="138"/>
        <v>0</v>
      </c>
      <c r="H207" s="19">
        <f t="shared" si="138"/>
        <v>16000</v>
      </c>
      <c r="I207" s="41"/>
    </row>
    <row r="208" spans="1:11" s="13" customFormat="1" ht="12.75" x14ac:dyDescent="0.2">
      <c r="A208" s="21">
        <v>3211</v>
      </c>
      <c r="B208" s="22" t="s">
        <v>10</v>
      </c>
      <c r="C208" s="18">
        <v>10000</v>
      </c>
      <c r="D208" s="18">
        <v>0</v>
      </c>
      <c r="E208" s="18">
        <v>0</v>
      </c>
      <c r="F208" s="18">
        <v>0</v>
      </c>
      <c r="G208" s="18">
        <v>0</v>
      </c>
      <c r="H208" s="17">
        <f t="shared" ref="H208:H209" si="139">C208-D208+E208-F208+G208</f>
        <v>10000</v>
      </c>
      <c r="I208" s="41"/>
    </row>
    <row r="209" spans="1:9" s="13" customFormat="1" ht="12.75" x14ac:dyDescent="0.2">
      <c r="A209" s="21">
        <v>3212</v>
      </c>
      <c r="B209" s="22" t="s">
        <v>11</v>
      </c>
      <c r="C209" s="18">
        <v>6000</v>
      </c>
      <c r="D209" s="18">
        <v>0</v>
      </c>
      <c r="E209" s="18">
        <v>0</v>
      </c>
      <c r="F209" s="18">
        <v>0</v>
      </c>
      <c r="G209" s="18">
        <v>0</v>
      </c>
      <c r="H209" s="17">
        <f t="shared" si="139"/>
        <v>6000</v>
      </c>
      <c r="I209" s="41"/>
    </row>
    <row r="210" spans="1:9" s="13" customFormat="1" ht="12.75" x14ac:dyDescent="0.2">
      <c r="A210" s="25">
        <v>322</v>
      </c>
      <c r="B210" s="26" t="s">
        <v>13</v>
      </c>
      <c r="C210" s="19">
        <f>C211+C212+C213</f>
        <v>8000</v>
      </c>
      <c r="D210" s="19">
        <f t="shared" ref="D210:G210" si="140">D211+D212</f>
        <v>0</v>
      </c>
      <c r="E210" s="19">
        <f t="shared" si="140"/>
        <v>0</v>
      </c>
      <c r="F210" s="19">
        <f t="shared" si="140"/>
        <v>0</v>
      </c>
      <c r="G210" s="19">
        <f t="shared" si="140"/>
        <v>0</v>
      </c>
      <c r="H210" s="19">
        <f>H211+H212+H213</f>
        <v>8000</v>
      </c>
      <c r="I210" s="41"/>
    </row>
    <row r="211" spans="1:9" s="13" customFormat="1" ht="16.5" x14ac:dyDescent="0.2">
      <c r="A211" s="21">
        <v>3221</v>
      </c>
      <c r="B211" s="22" t="s">
        <v>14</v>
      </c>
      <c r="C211" s="77">
        <v>2000</v>
      </c>
      <c r="D211" s="18">
        <v>0</v>
      </c>
      <c r="E211" s="18">
        <v>0</v>
      </c>
      <c r="F211" s="18">
        <v>0</v>
      </c>
      <c r="G211" s="18">
        <v>0</v>
      </c>
      <c r="H211" s="17">
        <f t="shared" ref="H211:H213" si="141">C211-D211+E211-F211+G211</f>
        <v>2000</v>
      </c>
      <c r="I211" s="41"/>
    </row>
    <row r="212" spans="1:9" s="13" customFormat="1" ht="16.5" x14ac:dyDescent="0.2">
      <c r="A212" s="21">
        <v>3223</v>
      </c>
      <c r="B212" s="22" t="s">
        <v>16</v>
      </c>
      <c r="C212" s="77">
        <v>5000</v>
      </c>
      <c r="D212" s="18">
        <v>0</v>
      </c>
      <c r="E212" s="18">
        <v>0</v>
      </c>
      <c r="F212" s="18">
        <v>0</v>
      </c>
      <c r="G212" s="18">
        <v>0</v>
      </c>
      <c r="H212" s="17">
        <f t="shared" si="141"/>
        <v>5000</v>
      </c>
      <c r="I212" s="41"/>
    </row>
    <row r="213" spans="1:9" s="13" customFormat="1" ht="16.5" x14ac:dyDescent="0.2">
      <c r="A213" s="21">
        <v>3225</v>
      </c>
      <c r="B213" s="75" t="s">
        <v>18</v>
      </c>
      <c r="C213" s="77">
        <v>1000</v>
      </c>
      <c r="D213" s="18">
        <v>0</v>
      </c>
      <c r="E213" s="18">
        <v>0</v>
      </c>
      <c r="F213" s="18">
        <v>0</v>
      </c>
      <c r="G213" s="18">
        <v>0</v>
      </c>
      <c r="H213" s="17">
        <f t="shared" si="141"/>
        <v>1000</v>
      </c>
      <c r="I213" s="41"/>
    </row>
    <row r="214" spans="1:9" s="13" customFormat="1" ht="12.75" x14ac:dyDescent="0.2">
      <c r="A214" s="25">
        <v>323</v>
      </c>
      <c r="B214" s="26" t="s">
        <v>69</v>
      </c>
      <c r="C214" s="19">
        <f>SUM(C215:C220)</f>
        <v>93000</v>
      </c>
      <c r="D214" s="19">
        <f t="shared" ref="D214:H214" si="142">SUM(D215:D220)</f>
        <v>0</v>
      </c>
      <c r="E214" s="19">
        <f t="shared" si="142"/>
        <v>0</v>
      </c>
      <c r="F214" s="19">
        <f t="shared" si="142"/>
        <v>0</v>
      </c>
      <c r="G214" s="19">
        <f t="shared" si="142"/>
        <v>0</v>
      </c>
      <c r="H214" s="19">
        <f t="shared" si="142"/>
        <v>93000</v>
      </c>
      <c r="I214" s="41"/>
    </row>
    <row r="215" spans="1:9" s="13" customFormat="1" ht="12.75" x14ac:dyDescent="0.2">
      <c r="A215" s="21">
        <v>3231</v>
      </c>
      <c r="B215" s="22" t="s">
        <v>21</v>
      </c>
      <c r="C215" s="18">
        <v>8000</v>
      </c>
      <c r="D215" s="18">
        <v>0</v>
      </c>
      <c r="E215" s="18">
        <v>0</v>
      </c>
      <c r="F215" s="18">
        <v>0</v>
      </c>
      <c r="G215" s="18">
        <v>0</v>
      </c>
      <c r="H215" s="17">
        <f t="shared" ref="H215:H220" si="143">C215-D215+E215-F215+G215</f>
        <v>8000</v>
      </c>
      <c r="I215" s="41"/>
    </row>
    <row r="216" spans="1:9" s="13" customFormat="1" ht="16.5" x14ac:dyDescent="0.2">
      <c r="A216" s="21">
        <v>3232</v>
      </c>
      <c r="B216" s="75" t="s">
        <v>22</v>
      </c>
      <c r="C216" s="18">
        <v>2000</v>
      </c>
      <c r="D216" s="18">
        <v>0</v>
      </c>
      <c r="E216" s="18">
        <v>0</v>
      </c>
      <c r="F216" s="18">
        <v>0</v>
      </c>
      <c r="G216" s="18">
        <v>0</v>
      </c>
      <c r="H216" s="17">
        <f t="shared" si="143"/>
        <v>2000</v>
      </c>
      <c r="I216" s="41"/>
    </row>
    <row r="217" spans="1:9" s="13" customFormat="1" ht="12.75" x14ac:dyDescent="0.2">
      <c r="A217" s="21">
        <v>3233</v>
      </c>
      <c r="B217" s="22" t="s">
        <v>23</v>
      </c>
      <c r="C217" s="18">
        <v>1000</v>
      </c>
      <c r="D217" s="18">
        <v>0</v>
      </c>
      <c r="E217" s="18">
        <v>0</v>
      </c>
      <c r="F217" s="18">
        <v>0</v>
      </c>
      <c r="G217" s="18">
        <v>0</v>
      </c>
      <c r="H217" s="17">
        <f t="shared" si="143"/>
        <v>1000</v>
      </c>
      <c r="I217" s="41"/>
    </row>
    <row r="218" spans="1:9" s="13" customFormat="1" ht="12.75" x14ac:dyDescent="0.2">
      <c r="A218" s="21">
        <v>3235</v>
      </c>
      <c r="B218" s="22" t="s">
        <v>25</v>
      </c>
      <c r="C218" s="18">
        <v>7000</v>
      </c>
      <c r="D218" s="18">
        <v>0</v>
      </c>
      <c r="E218" s="18">
        <v>0</v>
      </c>
      <c r="F218" s="18">
        <v>0</v>
      </c>
      <c r="G218" s="18">
        <v>0</v>
      </c>
      <c r="H218" s="17">
        <f t="shared" si="143"/>
        <v>7000</v>
      </c>
      <c r="I218" s="41"/>
    </row>
    <row r="219" spans="1:9" s="13" customFormat="1" ht="12.75" x14ac:dyDescent="0.2">
      <c r="A219" s="21">
        <v>3237</v>
      </c>
      <c r="B219" s="22" t="s">
        <v>27</v>
      </c>
      <c r="C219" s="18">
        <v>46000</v>
      </c>
      <c r="D219" s="18">
        <v>0</v>
      </c>
      <c r="E219" s="18">
        <v>0</v>
      </c>
      <c r="F219" s="18">
        <v>0</v>
      </c>
      <c r="G219" s="18">
        <v>0</v>
      </c>
      <c r="H219" s="17">
        <f t="shared" si="143"/>
        <v>46000</v>
      </c>
      <c r="I219" s="41"/>
    </row>
    <row r="220" spans="1:9" s="13" customFormat="1" ht="12.75" x14ac:dyDescent="0.2">
      <c r="A220" s="21">
        <v>3239</v>
      </c>
      <c r="B220" s="22" t="s">
        <v>28</v>
      </c>
      <c r="C220" s="18">
        <v>29000</v>
      </c>
      <c r="D220" s="18">
        <v>0</v>
      </c>
      <c r="E220" s="18">
        <v>0</v>
      </c>
      <c r="F220" s="18">
        <v>0</v>
      </c>
      <c r="G220" s="18">
        <v>0</v>
      </c>
      <c r="H220" s="17">
        <f t="shared" si="143"/>
        <v>29000</v>
      </c>
      <c r="I220" s="41"/>
    </row>
    <row r="221" spans="1:9" s="13" customFormat="1" ht="15" customHeight="1" x14ac:dyDescent="0.2">
      <c r="A221" s="25">
        <v>324</v>
      </c>
      <c r="B221" s="5" t="s">
        <v>29</v>
      </c>
      <c r="C221" s="19">
        <f t="shared" ref="C221:H221" si="144">C222</f>
        <v>39000</v>
      </c>
      <c r="D221" s="19">
        <f t="shared" si="144"/>
        <v>0</v>
      </c>
      <c r="E221" s="19">
        <f t="shared" si="144"/>
        <v>0</v>
      </c>
      <c r="F221" s="19">
        <f t="shared" si="144"/>
        <v>0</v>
      </c>
      <c r="G221" s="19">
        <f t="shared" si="144"/>
        <v>0</v>
      </c>
      <c r="H221" s="19">
        <f t="shared" si="144"/>
        <v>39000</v>
      </c>
      <c r="I221" s="41"/>
    </row>
    <row r="222" spans="1:9" s="13" customFormat="1" ht="12.75" x14ac:dyDescent="0.2">
      <c r="A222" s="21">
        <v>3241</v>
      </c>
      <c r="B222" s="22" t="s">
        <v>29</v>
      </c>
      <c r="C222" s="18">
        <v>39000</v>
      </c>
      <c r="D222" s="18">
        <v>0</v>
      </c>
      <c r="E222" s="18">
        <v>0</v>
      </c>
      <c r="F222" s="18">
        <v>0</v>
      </c>
      <c r="G222" s="18">
        <v>0</v>
      </c>
      <c r="H222" s="17">
        <f t="shared" ref="H222" si="145">C222-D222+E222-F222+G222</f>
        <v>39000</v>
      </c>
      <c r="I222" s="41"/>
    </row>
    <row r="223" spans="1:9" s="13" customFormat="1" ht="12.75" x14ac:dyDescent="0.2">
      <c r="A223" s="25">
        <v>412</v>
      </c>
      <c r="B223" s="5" t="s">
        <v>75</v>
      </c>
      <c r="C223" s="19">
        <f t="shared" ref="C223:H223" si="146">C224</f>
        <v>53000</v>
      </c>
      <c r="D223" s="19">
        <f t="shared" si="146"/>
        <v>0</v>
      </c>
      <c r="E223" s="19">
        <f t="shared" si="146"/>
        <v>0</v>
      </c>
      <c r="F223" s="19">
        <f t="shared" si="146"/>
        <v>0</v>
      </c>
      <c r="G223" s="19">
        <f t="shared" si="146"/>
        <v>0</v>
      </c>
      <c r="H223" s="19">
        <f t="shared" si="146"/>
        <v>53000</v>
      </c>
      <c r="I223" s="41"/>
    </row>
    <row r="224" spans="1:9" s="13" customFormat="1" ht="12.75" x14ac:dyDescent="0.2">
      <c r="A224" s="21">
        <v>4123</v>
      </c>
      <c r="B224" s="22" t="s">
        <v>78</v>
      </c>
      <c r="C224" s="18">
        <v>53000</v>
      </c>
      <c r="D224" s="18">
        <v>0</v>
      </c>
      <c r="E224" s="18">
        <v>0</v>
      </c>
      <c r="F224" s="18">
        <v>0</v>
      </c>
      <c r="G224" s="18">
        <v>0</v>
      </c>
      <c r="H224" s="17">
        <f t="shared" ref="H224" si="147">C224-D224+E224-F224+G224</f>
        <v>53000</v>
      </c>
      <c r="I224" s="41"/>
    </row>
    <row r="225" spans="1:11" s="13" customFormat="1" ht="12.75" x14ac:dyDescent="0.2">
      <c r="A225" s="25">
        <v>422</v>
      </c>
      <c r="B225" s="26" t="s">
        <v>88</v>
      </c>
      <c r="C225" s="19">
        <f t="shared" ref="C225" si="148">C226+C227</f>
        <v>352000</v>
      </c>
      <c r="D225" s="19">
        <f t="shared" ref="D225:H225" si="149">D226+D227</f>
        <v>0</v>
      </c>
      <c r="E225" s="19">
        <f t="shared" si="149"/>
        <v>0</v>
      </c>
      <c r="F225" s="19">
        <f t="shared" si="149"/>
        <v>0</v>
      </c>
      <c r="G225" s="19">
        <f t="shared" si="149"/>
        <v>0</v>
      </c>
      <c r="H225" s="19">
        <f t="shared" si="149"/>
        <v>352000</v>
      </c>
      <c r="I225" s="41"/>
    </row>
    <row r="226" spans="1:11" s="13" customFormat="1" ht="12.75" x14ac:dyDescent="0.2">
      <c r="A226" s="21">
        <v>4221</v>
      </c>
      <c r="B226" s="22" t="s">
        <v>42</v>
      </c>
      <c r="C226" s="17">
        <v>20000</v>
      </c>
      <c r="D226" s="18">
        <v>0</v>
      </c>
      <c r="E226" s="18">
        <v>0</v>
      </c>
      <c r="F226" s="18">
        <v>0</v>
      </c>
      <c r="G226" s="18">
        <v>0</v>
      </c>
      <c r="H226" s="17">
        <f t="shared" ref="H226:H227" si="150">C226-D226+E226-F226+G226</f>
        <v>20000</v>
      </c>
      <c r="I226" s="41"/>
    </row>
    <row r="227" spans="1:11" s="13" customFormat="1" ht="12.75" x14ac:dyDescent="0.2">
      <c r="A227" s="21">
        <v>4222</v>
      </c>
      <c r="B227" s="22" t="s">
        <v>43</v>
      </c>
      <c r="C227" s="17">
        <v>332000</v>
      </c>
      <c r="D227" s="18">
        <v>0</v>
      </c>
      <c r="E227" s="18">
        <v>0</v>
      </c>
      <c r="F227" s="18">
        <v>0</v>
      </c>
      <c r="G227" s="18">
        <v>0</v>
      </c>
      <c r="H227" s="17">
        <f t="shared" si="150"/>
        <v>332000</v>
      </c>
      <c r="I227" s="41"/>
    </row>
    <row r="228" spans="1:11" s="28" customFormat="1" ht="24" customHeight="1" x14ac:dyDescent="0.2">
      <c r="A228" s="34" t="s">
        <v>131</v>
      </c>
      <c r="B228" s="35" t="s">
        <v>130</v>
      </c>
      <c r="C228" s="33">
        <f>C229</f>
        <v>5626000</v>
      </c>
      <c r="D228" s="33">
        <f t="shared" ref="D228:H228" si="151">D229</f>
        <v>1730000</v>
      </c>
      <c r="E228" s="33">
        <f t="shared" si="151"/>
        <v>0</v>
      </c>
      <c r="F228" s="33">
        <f t="shared" si="151"/>
        <v>0</v>
      </c>
      <c r="G228" s="33">
        <f t="shared" si="151"/>
        <v>0</v>
      </c>
      <c r="H228" s="33">
        <f t="shared" si="151"/>
        <v>3896000</v>
      </c>
      <c r="J228" s="56"/>
    </row>
    <row r="229" spans="1:11" s="13" customFormat="1" ht="24" customHeight="1" x14ac:dyDescent="0.2">
      <c r="A229" s="10" t="s">
        <v>132</v>
      </c>
      <c r="B229" s="11" t="s">
        <v>1</v>
      </c>
      <c r="C229" s="12">
        <f t="shared" ref="C229:H229" si="152">C230</f>
        <v>5626000</v>
      </c>
      <c r="D229" s="12">
        <f t="shared" si="152"/>
        <v>1730000</v>
      </c>
      <c r="E229" s="12">
        <f t="shared" si="152"/>
        <v>0</v>
      </c>
      <c r="F229" s="12">
        <f t="shared" si="152"/>
        <v>0</v>
      </c>
      <c r="G229" s="12">
        <f t="shared" si="152"/>
        <v>0</v>
      </c>
      <c r="H229" s="12">
        <f t="shared" si="152"/>
        <v>3896000</v>
      </c>
      <c r="J229" s="56"/>
    </row>
    <row r="230" spans="1:11" s="13" customFormat="1" ht="18" customHeight="1" x14ac:dyDescent="0.2">
      <c r="A230" s="82" t="s">
        <v>0</v>
      </c>
      <c r="B230" s="83"/>
      <c r="C230" s="29">
        <f t="shared" ref="C230:H230" si="153">C231+C234+C236+C238+C242+C249+C259+C263+C265</f>
        <v>5626000</v>
      </c>
      <c r="D230" s="29">
        <f>D231+D234+D236+D238+D242+D249+D259+D263+D265</f>
        <v>1730000</v>
      </c>
      <c r="E230" s="29">
        <f t="shared" si="153"/>
        <v>0</v>
      </c>
      <c r="F230" s="29">
        <f t="shared" si="153"/>
        <v>0</v>
      </c>
      <c r="G230" s="29">
        <f t="shared" si="153"/>
        <v>0</v>
      </c>
      <c r="H230" s="29">
        <f t="shared" si="153"/>
        <v>3896000</v>
      </c>
      <c r="I230" s="41"/>
      <c r="J230" s="56"/>
      <c r="K230" s="41"/>
    </row>
    <row r="231" spans="1:11" s="13" customFormat="1" ht="12.75" x14ac:dyDescent="0.2">
      <c r="A231" s="14">
        <v>311</v>
      </c>
      <c r="B231" s="5" t="s">
        <v>2</v>
      </c>
      <c r="C231" s="15">
        <f t="shared" ref="C231:G231" si="154">C232+C233</f>
        <v>2510000</v>
      </c>
      <c r="D231" s="15">
        <f t="shared" si="154"/>
        <v>0</v>
      </c>
      <c r="E231" s="15">
        <f t="shared" si="154"/>
        <v>0</v>
      </c>
      <c r="F231" s="15">
        <f t="shared" si="154"/>
        <v>0</v>
      </c>
      <c r="G231" s="15">
        <f t="shared" si="154"/>
        <v>0</v>
      </c>
      <c r="H231" s="15">
        <f>H232+H233</f>
        <v>2510000</v>
      </c>
      <c r="I231" s="41"/>
      <c r="J231" s="56"/>
    </row>
    <row r="232" spans="1:11" s="13" customFormat="1" ht="12.75" x14ac:dyDescent="0.2">
      <c r="A232" s="3">
        <v>3111</v>
      </c>
      <c r="B232" s="16" t="s">
        <v>3</v>
      </c>
      <c r="C232" s="17">
        <v>2480000</v>
      </c>
      <c r="D232" s="18">
        <v>0</v>
      </c>
      <c r="E232" s="18">
        <v>0</v>
      </c>
      <c r="F232" s="18">
        <v>0</v>
      </c>
      <c r="G232" s="18">
        <v>0</v>
      </c>
      <c r="H232" s="17">
        <f>C232-D232+E232-F232+G232</f>
        <v>2480000</v>
      </c>
      <c r="I232" s="41"/>
      <c r="J232" s="41"/>
    </row>
    <row r="233" spans="1:11" s="13" customFormat="1" ht="12.75" x14ac:dyDescent="0.2">
      <c r="A233" s="3">
        <v>3113</v>
      </c>
      <c r="B233" s="16" t="s">
        <v>4</v>
      </c>
      <c r="C233" s="17">
        <v>30000</v>
      </c>
      <c r="D233" s="18">
        <v>0</v>
      </c>
      <c r="E233" s="18">
        <v>0</v>
      </c>
      <c r="F233" s="18">
        <v>0</v>
      </c>
      <c r="G233" s="18">
        <v>0</v>
      </c>
      <c r="H233" s="17">
        <f t="shared" ref="H233" si="155">C233-D233+E233-F233+G233</f>
        <v>30000</v>
      </c>
      <c r="I233" s="41"/>
    </row>
    <row r="234" spans="1:11" s="13" customFormat="1" ht="12.75" x14ac:dyDescent="0.2">
      <c r="A234" s="14">
        <v>312</v>
      </c>
      <c r="B234" s="5" t="s">
        <v>5</v>
      </c>
      <c r="C234" s="15">
        <f t="shared" ref="C234:H234" si="156">C235</f>
        <v>80000</v>
      </c>
      <c r="D234" s="15">
        <f t="shared" si="156"/>
        <v>0</v>
      </c>
      <c r="E234" s="15">
        <f t="shared" si="156"/>
        <v>0</v>
      </c>
      <c r="F234" s="15">
        <f t="shared" si="156"/>
        <v>0</v>
      </c>
      <c r="G234" s="15">
        <f t="shared" si="156"/>
        <v>0</v>
      </c>
      <c r="H234" s="15">
        <f t="shared" si="156"/>
        <v>80000</v>
      </c>
      <c r="I234" s="41"/>
      <c r="J234" s="56"/>
    </row>
    <row r="235" spans="1:11" s="13" customFormat="1" ht="12.75" x14ac:dyDescent="0.2">
      <c r="A235" s="3">
        <v>3121</v>
      </c>
      <c r="B235" s="16" t="s">
        <v>5</v>
      </c>
      <c r="C235" s="17">
        <v>80000</v>
      </c>
      <c r="D235" s="18">
        <v>0</v>
      </c>
      <c r="E235" s="18">
        <v>0</v>
      </c>
      <c r="F235" s="18">
        <v>0</v>
      </c>
      <c r="G235" s="18">
        <v>0</v>
      </c>
      <c r="H235" s="17">
        <f>C235-D235+E235-F235+G235</f>
        <v>80000</v>
      </c>
      <c r="I235" s="41"/>
    </row>
    <row r="236" spans="1:11" s="13" customFormat="1" ht="12.75" x14ac:dyDescent="0.2">
      <c r="A236" s="14">
        <v>313</v>
      </c>
      <c r="B236" s="5" t="s">
        <v>6</v>
      </c>
      <c r="C236" s="15">
        <f>C237</f>
        <v>400000</v>
      </c>
      <c r="D236" s="15">
        <f t="shared" ref="D236:H236" si="157">D237</f>
        <v>0</v>
      </c>
      <c r="E236" s="15">
        <f t="shared" si="157"/>
        <v>0</v>
      </c>
      <c r="F236" s="15">
        <f t="shared" si="157"/>
        <v>0</v>
      </c>
      <c r="G236" s="15">
        <f t="shared" si="157"/>
        <v>0</v>
      </c>
      <c r="H236" s="15">
        <f t="shared" si="157"/>
        <v>400000</v>
      </c>
      <c r="I236" s="41"/>
      <c r="J236" s="56"/>
    </row>
    <row r="237" spans="1:11" s="13" customFormat="1" ht="12.75" x14ac:dyDescent="0.2">
      <c r="A237" s="3">
        <v>3132</v>
      </c>
      <c r="B237" s="16" t="s">
        <v>8</v>
      </c>
      <c r="C237" s="17">
        <v>400000</v>
      </c>
      <c r="D237" s="18">
        <v>0</v>
      </c>
      <c r="E237" s="18">
        <v>0</v>
      </c>
      <c r="F237" s="18">
        <v>0</v>
      </c>
      <c r="G237" s="18">
        <v>0</v>
      </c>
      <c r="H237" s="17">
        <f t="shared" ref="H237" si="158">C237-D237+E237-F237+G237</f>
        <v>400000</v>
      </c>
      <c r="I237" s="41"/>
    </row>
    <row r="238" spans="1:11" s="13" customFormat="1" ht="12.75" x14ac:dyDescent="0.2">
      <c r="A238" s="14">
        <v>321</v>
      </c>
      <c r="B238" s="5" t="s">
        <v>9</v>
      </c>
      <c r="C238" s="15">
        <f t="shared" ref="C238:H238" si="159">SUM(C239:C241)</f>
        <v>289000</v>
      </c>
      <c r="D238" s="15">
        <f t="shared" si="159"/>
        <v>21000</v>
      </c>
      <c r="E238" s="15">
        <f t="shared" si="159"/>
        <v>0</v>
      </c>
      <c r="F238" s="15">
        <f t="shared" si="159"/>
        <v>0</v>
      </c>
      <c r="G238" s="15">
        <f t="shared" si="159"/>
        <v>0</v>
      </c>
      <c r="H238" s="15">
        <f t="shared" si="159"/>
        <v>268000</v>
      </c>
      <c r="I238" s="41"/>
      <c r="J238" s="56"/>
    </row>
    <row r="239" spans="1:11" s="13" customFormat="1" ht="12.75" x14ac:dyDescent="0.2">
      <c r="A239" s="3">
        <v>3211</v>
      </c>
      <c r="B239" s="16" t="s">
        <v>10</v>
      </c>
      <c r="C239" s="17">
        <v>57000</v>
      </c>
      <c r="D239" s="17">
        <v>21000</v>
      </c>
      <c r="E239" s="18">
        <v>0</v>
      </c>
      <c r="F239" s="18">
        <v>0</v>
      </c>
      <c r="G239" s="18">
        <v>0</v>
      </c>
      <c r="H239" s="17">
        <f t="shared" ref="H239:H241" si="160">C239-D239+E239-F239+G239</f>
        <v>36000</v>
      </c>
      <c r="I239" s="41"/>
    </row>
    <row r="240" spans="1:11" s="13" customFormat="1" ht="12.75" x14ac:dyDescent="0.2">
      <c r="A240" s="3">
        <v>3212</v>
      </c>
      <c r="B240" s="16" t="s">
        <v>11</v>
      </c>
      <c r="C240" s="17">
        <v>200000</v>
      </c>
      <c r="D240" s="18">
        <v>0</v>
      </c>
      <c r="E240" s="18">
        <v>0</v>
      </c>
      <c r="F240" s="18">
        <v>0</v>
      </c>
      <c r="G240" s="18">
        <v>0</v>
      </c>
      <c r="H240" s="17">
        <f t="shared" si="160"/>
        <v>200000</v>
      </c>
      <c r="I240" s="41"/>
    </row>
    <row r="241" spans="1:10" s="13" customFormat="1" ht="12.75" x14ac:dyDescent="0.2">
      <c r="A241" s="3">
        <v>3213</v>
      </c>
      <c r="B241" s="16" t="s">
        <v>12</v>
      </c>
      <c r="C241" s="17">
        <v>32000</v>
      </c>
      <c r="D241" s="18">
        <v>0</v>
      </c>
      <c r="E241" s="18">
        <v>0</v>
      </c>
      <c r="F241" s="18">
        <v>0</v>
      </c>
      <c r="G241" s="18">
        <v>0</v>
      </c>
      <c r="H241" s="17">
        <f t="shared" si="160"/>
        <v>32000</v>
      </c>
      <c r="I241" s="41"/>
    </row>
    <row r="242" spans="1:10" s="13" customFormat="1" ht="12.75" x14ac:dyDescent="0.2">
      <c r="A242" s="14">
        <v>322</v>
      </c>
      <c r="B242" s="5" t="s">
        <v>13</v>
      </c>
      <c r="C242" s="15">
        <f>SUM(C243:C248)</f>
        <v>742000</v>
      </c>
      <c r="D242" s="15">
        <f>SUM(D243:D248)</f>
        <v>492000</v>
      </c>
      <c r="E242" s="15">
        <f t="shared" ref="E242:H242" si="161">SUM(E243:E248)</f>
        <v>0</v>
      </c>
      <c r="F242" s="15">
        <f t="shared" si="161"/>
        <v>0</v>
      </c>
      <c r="G242" s="15">
        <f t="shared" si="161"/>
        <v>0</v>
      </c>
      <c r="H242" s="15">
        <f t="shared" si="161"/>
        <v>250000</v>
      </c>
      <c r="I242" s="41"/>
      <c r="J242" s="56"/>
    </row>
    <row r="243" spans="1:10" s="13" customFormat="1" ht="12.75" x14ac:dyDescent="0.2">
      <c r="A243" s="3">
        <v>3221</v>
      </c>
      <c r="B243" s="16" t="s">
        <v>14</v>
      </c>
      <c r="C243" s="17">
        <v>83000</v>
      </c>
      <c r="D243" s="17">
        <v>31000</v>
      </c>
      <c r="E243" s="18">
        <v>0</v>
      </c>
      <c r="F243" s="18">
        <v>0</v>
      </c>
      <c r="G243" s="18">
        <v>0</v>
      </c>
      <c r="H243" s="17">
        <f t="shared" ref="H243:H248" si="162">C243-D243+E243-F243+G243</f>
        <v>52000</v>
      </c>
      <c r="I243" s="41"/>
    </row>
    <row r="244" spans="1:10" s="13" customFormat="1" ht="12.75" x14ac:dyDescent="0.2">
      <c r="A244" s="3">
        <v>3222</v>
      </c>
      <c r="B244" s="16" t="s">
        <v>95</v>
      </c>
      <c r="C244" s="17">
        <v>51000</v>
      </c>
      <c r="D244" s="18">
        <v>0</v>
      </c>
      <c r="E244" s="18">
        <v>0</v>
      </c>
      <c r="F244" s="18">
        <v>0</v>
      </c>
      <c r="G244" s="18">
        <v>0</v>
      </c>
      <c r="H244" s="17">
        <f t="shared" si="162"/>
        <v>51000</v>
      </c>
      <c r="I244" s="41"/>
    </row>
    <row r="245" spans="1:10" s="13" customFormat="1" ht="12.75" x14ac:dyDescent="0.2">
      <c r="A245" s="3">
        <v>3223</v>
      </c>
      <c r="B245" s="16" t="s">
        <v>16</v>
      </c>
      <c r="C245" s="17">
        <v>546000</v>
      </c>
      <c r="D245" s="18">
        <v>451000</v>
      </c>
      <c r="E245" s="18">
        <v>0</v>
      </c>
      <c r="F245" s="18">
        <v>0</v>
      </c>
      <c r="G245" s="18">
        <v>0</v>
      </c>
      <c r="H245" s="17">
        <f t="shared" si="162"/>
        <v>95000</v>
      </c>
      <c r="I245" s="41"/>
    </row>
    <row r="246" spans="1:10" s="13" customFormat="1" ht="12.75" x14ac:dyDescent="0.2">
      <c r="A246" s="3">
        <v>3224</v>
      </c>
      <c r="B246" s="16" t="s">
        <v>17</v>
      </c>
      <c r="C246" s="17">
        <v>27000</v>
      </c>
      <c r="D246" s="18">
        <v>0</v>
      </c>
      <c r="E246" s="18">
        <v>0</v>
      </c>
      <c r="F246" s="18">
        <v>0</v>
      </c>
      <c r="G246" s="18">
        <v>0</v>
      </c>
      <c r="H246" s="17">
        <f t="shared" si="162"/>
        <v>27000</v>
      </c>
      <c r="I246" s="41"/>
    </row>
    <row r="247" spans="1:10" s="13" customFormat="1" ht="12.75" x14ac:dyDescent="0.2">
      <c r="A247" s="3">
        <v>3225</v>
      </c>
      <c r="B247" s="16" t="s">
        <v>18</v>
      </c>
      <c r="C247" s="17">
        <v>15000</v>
      </c>
      <c r="D247" s="18">
        <v>0</v>
      </c>
      <c r="E247" s="18">
        <v>0</v>
      </c>
      <c r="F247" s="18">
        <v>0</v>
      </c>
      <c r="G247" s="18">
        <v>0</v>
      </c>
      <c r="H247" s="17">
        <f t="shared" si="162"/>
        <v>15000</v>
      </c>
      <c r="I247" s="41"/>
    </row>
    <row r="248" spans="1:10" s="13" customFormat="1" ht="12.75" x14ac:dyDescent="0.2">
      <c r="A248" s="3">
        <v>3227</v>
      </c>
      <c r="B248" s="16" t="s">
        <v>19</v>
      </c>
      <c r="C248" s="17">
        <v>20000</v>
      </c>
      <c r="D248" s="17">
        <v>10000</v>
      </c>
      <c r="E248" s="18">
        <v>0</v>
      </c>
      <c r="F248" s="18">
        <v>0</v>
      </c>
      <c r="G248" s="18">
        <v>0</v>
      </c>
      <c r="H248" s="17">
        <f t="shared" si="162"/>
        <v>10000</v>
      </c>
      <c r="I248" s="41"/>
    </row>
    <row r="249" spans="1:10" s="13" customFormat="1" ht="12.75" x14ac:dyDescent="0.2">
      <c r="A249" s="14">
        <v>323</v>
      </c>
      <c r="B249" s="5" t="s">
        <v>20</v>
      </c>
      <c r="C249" s="15">
        <f t="shared" ref="C249:H249" si="163">SUM(C250:C258)</f>
        <v>1564000</v>
      </c>
      <c r="D249" s="15">
        <f>SUM(D250:D258)</f>
        <v>1217000</v>
      </c>
      <c r="E249" s="15">
        <f t="shared" si="163"/>
        <v>0</v>
      </c>
      <c r="F249" s="15">
        <f t="shared" si="163"/>
        <v>0</v>
      </c>
      <c r="G249" s="15">
        <f t="shared" si="163"/>
        <v>0</v>
      </c>
      <c r="H249" s="15">
        <f t="shared" si="163"/>
        <v>347000</v>
      </c>
      <c r="I249" s="41"/>
      <c r="J249" s="56"/>
    </row>
    <row r="250" spans="1:10" s="13" customFormat="1" ht="12.75" x14ac:dyDescent="0.2">
      <c r="A250" s="3">
        <v>3231</v>
      </c>
      <c r="B250" s="16" t="s">
        <v>21</v>
      </c>
      <c r="C250" s="17">
        <v>64000</v>
      </c>
      <c r="D250" s="18">
        <v>29000</v>
      </c>
      <c r="E250" s="18">
        <v>0</v>
      </c>
      <c r="F250" s="18">
        <v>0</v>
      </c>
      <c r="G250" s="18">
        <v>0</v>
      </c>
      <c r="H250" s="17">
        <f t="shared" ref="H250:H258" si="164">C250-D250+E250-F250+G250</f>
        <v>35000</v>
      </c>
      <c r="I250" s="41"/>
    </row>
    <row r="251" spans="1:10" s="13" customFormat="1" ht="12.75" x14ac:dyDescent="0.2">
      <c r="A251" s="3">
        <v>3232</v>
      </c>
      <c r="B251" s="16" t="s">
        <v>22</v>
      </c>
      <c r="C251" s="17">
        <v>260000</v>
      </c>
      <c r="D251" s="17">
        <v>160000</v>
      </c>
      <c r="E251" s="18">
        <v>0</v>
      </c>
      <c r="F251" s="18">
        <v>0</v>
      </c>
      <c r="G251" s="18">
        <v>0</v>
      </c>
      <c r="H251" s="17">
        <f t="shared" si="164"/>
        <v>100000</v>
      </c>
      <c r="I251" s="41"/>
    </row>
    <row r="252" spans="1:10" s="13" customFormat="1" ht="12.75" x14ac:dyDescent="0.2">
      <c r="A252" s="3">
        <v>3233</v>
      </c>
      <c r="B252" s="16" t="s">
        <v>23</v>
      </c>
      <c r="C252" s="17">
        <v>65000</v>
      </c>
      <c r="D252" s="17">
        <v>50000</v>
      </c>
      <c r="E252" s="18">
        <v>0</v>
      </c>
      <c r="F252" s="18">
        <v>0</v>
      </c>
      <c r="G252" s="18">
        <v>0</v>
      </c>
      <c r="H252" s="17">
        <f t="shared" si="164"/>
        <v>15000</v>
      </c>
      <c r="I252" s="41"/>
    </row>
    <row r="253" spans="1:10" s="13" customFormat="1" ht="12.75" x14ac:dyDescent="0.2">
      <c r="A253" s="3">
        <v>3234</v>
      </c>
      <c r="B253" s="16" t="s">
        <v>24</v>
      </c>
      <c r="C253" s="17">
        <v>203000</v>
      </c>
      <c r="D253" s="18">
        <v>193000</v>
      </c>
      <c r="E253" s="18">
        <v>0</v>
      </c>
      <c r="F253" s="18">
        <v>0</v>
      </c>
      <c r="G253" s="18">
        <v>0</v>
      </c>
      <c r="H253" s="17">
        <f t="shared" si="164"/>
        <v>10000</v>
      </c>
      <c r="I253" s="41"/>
    </row>
    <row r="254" spans="1:10" s="13" customFormat="1" ht="12.75" x14ac:dyDescent="0.2">
      <c r="A254" s="3">
        <v>3235</v>
      </c>
      <c r="B254" s="16" t="s">
        <v>25</v>
      </c>
      <c r="C254" s="17">
        <v>30000</v>
      </c>
      <c r="D254" s="18">
        <v>10000</v>
      </c>
      <c r="E254" s="18">
        <v>0</v>
      </c>
      <c r="F254" s="18">
        <v>0</v>
      </c>
      <c r="G254" s="18">
        <v>0</v>
      </c>
      <c r="H254" s="17">
        <f t="shared" si="164"/>
        <v>20000</v>
      </c>
      <c r="I254" s="41"/>
    </row>
    <row r="255" spans="1:10" s="13" customFormat="1" ht="12.75" x14ac:dyDescent="0.2">
      <c r="A255" s="3">
        <v>3236</v>
      </c>
      <c r="B255" s="16" t="s">
        <v>26</v>
      </c>
      <c r="C255" s="17">
        <v>10000</v>
      </c>
      <c r="D255" s="18">
        <v>0</v>
      </c>
      <c r="E255" s="18">
        <v>0</v>
      </c>
      <c r="F255" s="18">
        <v>0</v>
      </c>
      <c r="G255" s="18">
        <v>0</v>
      </c>
      <c r="H255" s="17">
        <f t="shared" si="164"/>
        <v>10000</v>
      </c>
      <c r="I255" s="41"/>
    </row>
    <row r="256" spans="1:10" s="13" customFormat="1" ht="12.75" x14ac:dyDescent="0.2">
      <c r="A256" s="3">
        <v>3237</v>
      </c>
      <c r="B256" s="16" t="s">
        <v>27</v>
      </c>
      <c r="C256" s="17">
        <v>107000</v>
      </c>
      <c r="D256" s="17">
        <v>50000</v>
      </c>
      <c r="E256" s="18">
        <v>0</v>
      </c>
      <c r="F256" s="18">
        <v>0</v>
      </c>
      <c r="G256" s="18">
        <v>0</v>
      </c>
      <c r="H256" s="17">
        <f t="shared" si="164"/>
        <v>57000</v>
      </c>
      <c r="I256" s="41"/>
    </row>
    <row r="257" spans="1:10" s="13" customFormat="1" ht="12.75" x14ac:dyDescent="0.2">
      <c r="A257" s="3">
        <v>3238</v>
      </c>
      <c r="B257" s="16" t="s">
        <v>63</v>
      </c>
      <c r="C257" s="17">
        <v>50000</v>
      </c>
      <c r="D257" s="18">
        <v>0</v>
      </c>
      <c r="E257" s="18">
        <v>0</v>
      </c>
      <c r="F257" s="18">
        <v>0</v>
      </c>
      <c r="G257" s="18">
        <v>0</v>
      </c>
      <c r="H257" s="17">
        <f t="shared" si="164"/>
        <v>50000</v>
      </c>
      <c r="I257" s="41"/>
    </row>
    <row r="258" spans="1:10" s="13" customFormat="1" ht="12.75" x14ac:dyDescent="0.2">
      <c r="A258" s="3">
        <v>3239</v>
      </c>
      <c r="B258" s="16" t="s">
        <v>28</v>
      </c>
      <c r="C258" s="17">
        <v>775000</v>
      </c>
      <c r="D258" s="18">
        <v>725000</v>
      </c>
      <c r="E258" s="18">
        <v>0</v>
      </c>
      <c r="F258" s="18">
        <v>0</v>
      </c>
      <c r="G258" s="18">
        <v>0</v>
      </c>
      <c r="H258" s="17">
        <f t="shared" si="164"/>
        <v>50000</v>
      </c>
      <c r="I258" s="41"/>
    </row>
    <row r="259" spans="1:10" s="13" customFormat="1" ht="12.75" x14ac:dyDescent="0.2">
      <c r="A259" s="14">
        <v>329</v>
      </c>
      <c r="B259" s="5" t="s">
        <v>30</v>
      </c>
      <c r="C259" s="19">
        <f t="shared" ref="C259:H259" si="165">SUM(C260:C262)</f>
        <v>20000</v>
      </c>
      <c r="D259" s="19">
        <f t="shared" si="165"/>
        <v>0</v>
      </c>
      <c r="E259" s="19">
        <f t="shared" si="165"/>
        <v>0</v>
      </c>
      <c r="F259" s="19">
        <f t="shared" si="165"/>
        <v>0</v>
      </c>
      <c r="G259" s="19">
        <f t="shared" si="165"/>
        <v>0</v>
      </c>
      <c r="H259" s="19">
        <f t="shared" si="165"/>
        <v>20000</v>
      </c>
      <c r="I259" s="41"/>
      <c r="J259" s="56"/>
    </row>
    <row r="260" spans="1:10" s="13" customFormat="1" ht="12.75" x14ac:dyDescent="0.2">
      <c r="A260" s="3">
        <v>3292</v>
      </c>
      <c r="B260" s="16" t="s">
        <v>32</v>
      </c>
      <c r="C260" s="18">
        <v>10000</v>
      </c>
      <c r="D260" s="18">
        <v>0</v>
      </c>
      <c r="E260" s="18">
        <v>0</v>
      </c>
      <c r="F260" s="18">
        <v>0</v>
      </c>
      <c r="G260" s="18">
        <v>0</v>
      </c>
      <c r="H260" s="17">
        <f t="shared" ref="H260:H262" si="166">C260-D260+E260-F260+G260</f>
        <v>10000</v>
      </c>
      <c r="I260" s="41"/>
    </row>
    <row r="261" spans="1:10" s="13" customFormat="1" ht="12.75" x14ac:dyDescent="0.2">
      <c r="A261" s="3">
        <v>3294</v>
      </c>
      <c r="B261" s="16" t="s">
        <v>34</v>
      </c>
      <c r="C261" s="23">
        <v>5000</v>
      </c>
      <c r="D261" s="18">
        <v>0</v>
      </c>
      <c r="E261" s="18">
        <v>0</v>
      </c>
      <c r="F261" s="18">
        <v>0</v>
      </c>
      <c r="G261" s="18">
        <v>0</v>
      </c>
      <c r="H261" s="17">
        <f t="shared" si="166"/>
        <v>5000</v>
      </c>
      <c r="I261" s="41"/>
    </row>
    <row r="262" spans="1:10" s="13" customFormat="1" ht="12.75" x14ac:dyDescent="0.2">
      <c r="A262" s="3">
        <v>3295</v>
      </c>
      <c r="B262" s="16" t="s">
        <v>35</v>
      </c>
      <c r="C262" s="18">
        <v>5000</v>
      </c>
      <c r="D262" s="18">
        <v>0</v>
      </c>
      <c r="E262" s="18">
        <v>0</v>
      </c>
      <c r="F262" s="18">
        <v>0</v>
      </c>
      <c r="G262" s="18">
        <v>0</v>
      </c>
      <c r="H262" s="17">
        <f t="shared" si="166"/>
        <v>5000</v>
      </c>
      <c r="I262" s="41"/>
    </row>
    <row r="263" spans="1:10" s="13" customFormat="1" ht="12.75" x14ac:dyDescent="0.2">
      <c r="A263" s="14">
        <v>343</v>
      </c>
      <c r="B263" s="5" t="s">
        <v>36</v>
      </c>
      <c r="C263" s="19">
        <f t="shared" ref="C263:H263" si="167">SUM(C264:C264)</f>
        <v>1000</v>
      </c>
      <c r="D263" s="19">
        <f t="shared" si="167"/>
        <v>0</v>
      </c>
      <c r="E263" s="19">
        <f t="shared" si="167"/>
        <v>0</v>
      </c>
      <c r="F263" s="19">
        <f t="shared" si="167"/>
        <v>0</v>
      </c>
      <c r="G263" s="19">
        <f t="shared" si="167"/>
        <v>0</v>
      </c>
      <c r="H263" s="19">
        <f t="shared" si="167"/>
        <v>1000</v>
      </c>
      <c r="I263" s="41"/>
      <c r="J263" s="56"/>
    </row>
    <row r="264" spans="1:10" s="13" customFormat="1" ht="12.75" x14ac:dyDescent="0.2">
      <c r="A264" s="3">
        <v>3431</v>
      </c>
      <c r="B264" s="16" t="s">
        <v>37</v>
      </c>
      <c r="C264" s="18">
        <v>1000</v>
      </c>
      <c r="D264" s="18">
        <v>0</v>
      </c>
      <c r="E264" s="18">
        <v>0</v>
      </c>
      <c r="F264" s="18">
        <v>0</v>
      </c>
      <c r="G264" s="18">
        <v>0</v>
      </c>
      <c r="H264" s="17">
        <f t="shared" ref="H264" si="168">C264-D264+E264-F264+G264</f>
        <v>1000</v>
      </c>
      <c r="I264" s="41"/>
    </row>
    <row r="265" spans="1:10" s="13" customFormat="1" ht="12.75" x14ac:dyDescent="0.2">
      <c r="A265" s="14">
        <v>412</v>
      </c>
      <c r="B265" s="5" t="s">
        <v>75</v>
      </c>
      <c r="C265" s="19">
        <f t="shared" ref="C265:H265" si="169">SUM(C266:C266)</f>
        <v>20000</v>
      </c>
      <c r="D265" s="19">
        <f t="shared" si="169"/>
        <v>0</v>
      </c>
      <c r="E265" s="19">
        <f t="shared" si="169"/>
        <v>0</v>
      </c>
      <c r="F265" s="19">
        <f t="shared" si="169"/>
        <v>0</v>
      </c>
      <c r="G265" s="19">
        <f t="shared" si="169"/>
        <v>0</v>
      </c>
      <c r="H265" s="19">
        <f t="shared" si="169"/>
        <v>20000</v>
      </c>
      <c r="I265" s="41"/>
      <c r="J265" s="56"/>
    </row>
    <row r="266" spans="1:10" s="13" customFormat="1" ht="12.75" x14ac:dyDescent="0.2">
      <c r="A266" s="3">
        <v>4123</v>
      </c>
      <c r="B266" s="16" t="s">
        <v>78</v>
      </c>
      <c r="C266" s="18">
        <v>20000</v>
      </c>
      <c r="D266" s="18">
        <v>0</v>
      </c>
      <c r="E266" s="18">
        <v>0</v>
      </c>
      <c r="F266" s="18">
        <v>0</v>
      </c>
      <c r="G266" s="18">
        <v>0</v>
      </c>
      <c r="H266" s="17">
        <f t="shared" ref="H266" si="170">C266-D266+E266-F266+G266</f>
        <v>20000</v>
      </c>
      <c r="I266" s="41"/>
    </row>
    <row r="268" spans="1:10" x14ac:dyDescent="0.25">
      <c r="A268" s="32"/>
    </row>
    <row r="269" spans="1:10" ht="16.5" x14ac:dyDescent="0.3">
      <c r="A269" s="81" t="s">
        <v>147</v>
      </c>
      <c r="B269" s="38"/>
      <c r="F269" s="84" t="s">
        <v>122</v>
      </c>
      <c r="G269" s="84"/>
      <c r="H269" s="84"/>
    </row>
    <row r="270" spans="1:10" ht="16.5" x14ac:dyDescent="0.3">
      <c r="A270" s="81" t="s">
        <v>148</v>
      </c>
      <c r="B270" s="38"/>
      <c r="F270" s="69"/>
      <c r="G270" s="70"/>
      <c r="H270" s="70"/>
    </row>
    <row r="271" spans="1:10" ht="16.5" x14ac:dyDescent="0.3">
      <c r="A271" s="81" t="s">
        <v>149</v>
      </c>
      <c r="B271" s="38"/>
      <c r="F271" s="85" t="s">
        <v>123</v>
      </c>
      <c r="G271" s="85"/>
      <c r="H271" s="85"/>
    </row>
    <row r="272" spans="1:10" x14ac:dyDescent="0.25">
      <c r="A272" s="38"/>
    </row>
    <row r="273" spans="1:8" x14ac:dyDescent="0.25">
      <c r="A273" s="38"/>
      <c r="F273" s="67"/>
      <c r="G273" s="67"/>
      <c r="H273" s="67"/>
    </row>
  </sheetData>
  <mergeCells count="25">
    <mergeCell ref="A1:B1"/>
    <mergeCell ref="A8:H8"/>
    <mergeCell ref="A11:A12"/>
    <mergeCell ref="B11:B12"/>
    <mergeCell ref="A169:B169"/>
    <mergeCell ref="A98:B98"/>
    <mergeCell ref="A156:B156"/>
    <mergeCell ref="A3:B3"/>
    <mergeCell ref="A2:B2"/>
    <mergeCell ref="A230:B230"/>
    <mergeCell ref="F269:H269"/>
    <mergeCell ref="F271:H271"/>
    <mergeCell ref="A5:H5"/>
    <mergeCell ref="A73:B73"/>
    <mergeCell ref="A6:H6"/>
    <mergeCell ref="A7:H7"/>
    <mergeCell ref="D11:E11"/>
    <mergeCell ref="F11:F12"/>
    <mergeCell ref="G11:G12"/>
    <mergeCell ref="H11:H12"/>
    <mergeCell ref="C11:C12"/>
    <mergeCell ref="A17:B17"/>
    <mergeCell ref="A199:B199"/>
    <mergeCell ref="A124:B124"/>
    <mergeCell ref="A160:B160"/>
  </mergeCells>
  <pageMargins left="0.31496062992125984" right="0.31496062992125984" top="0.35433070866141736" bottom="0.55118110236220474" header="0.31496062992125984" footer="0.31496062992125984"/>
  <pageSetup paperSize="9" scale="71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170"/>
  <sheetViews>
    <sheetView view="pageBreakPreview" zoomScale="130" zoomScaleNormal="115" zoomScaleSheetLayoutView="130" workbookViewId="0">
      <selection activeCell="H11" sqref="H11"/>
    </sheetView>
  </sheetViews>
  <sheetFormatPr defaultRowHeight="15" x14ac:dyDescent="0.25"/>
  <cols>
    <col min="1" max="1" width="9.7109375" customWidth="1"/>
    <col min="2" max="2" width="38.7109375" customWidth="1"/>
    <col min="3" max="6" width="14.7109375" customWidth="1"/>
    <col min="9" max="9" width="13.85546875" customWidth="1"/>
    <col min="11" max="11" width="9.85546875" bestFit="1" customWidth="1"/>
  </cols>
  <sheetData>
    <row r="1" spans="1:11" ht="16.5" x14ac:dyDescent="0.25">
      <c r="A1" s="93" t="s">
        <v>61</v>
      </c>
      <c r="B1" s="93"/>
      <c r="C1" s="45"/>
      <c r="D1" s="45"/>
      <c r="E1" s="46"/>
      <c r="F1" s="47"/>
      <c r="G1" s="47"/>
      <c r="H1" s="48"/>
    </row>
    <row r="2" spans="1:11" ht="16.5" x14ac:dyDescent="0.25">
      <c r="A2" s="93" t="s">
        <v>106</v>
      </c>
      <c r="B2" s="93"/>
      <c r="C2" s="49"/>
      <c r="D2" s="49"/>
      <c r="E2" s="46"/>
      <c r="F2" s="47"/>
      <c r="G2" s="47"/>
      <c r="H2" s="47"/>
    </row>
    <row r="3" spans="1:11" ht="18" customHeight="1" x14ac:dyDescent="0.25">
      <c r="A3" s="96" t="s">
        <v>107</v>
      </c>
      <c r="B3" s="96"/>
      <c r="C3" s="49"/>
      <c r="D3" s="49"/>
      <c r="E3" s="50"/>
      <c r="F3" s="47"/>
      <c r="G3" s="47"/>
      <c r="H3" s="47"/>
    </row>
    <row r="4" spans="1:11" ht="18" customHeight="1" x14ac:dyDescent="0.25">
      <c r="C4" s="1"/>
      <c r="D4" s="1"/>
      <c r="E4" s="1"/>
      <c r="F4" s="1"/>
      <c r="G4" s="1"/>
      <c r="H4" s="1"/>
    </row>
    <row r="5" spans="1:11" ht="18" customHeight="1" x14ac:dyDescent="0.25">
      <c r="A5" s="97" t="s">
        <v>138</v>
      </c>
      <c r="B5" s="97"/>
      <c r="C5" s="97"/>
      <c r="D5" s="97"/>
      <c r="E5" s="97"/>
      <c r="F5" s="97"/>
      <c r="G5" s="52"/>
      <c r="H5" s="52"/>
    </row>
    <row r="6" spans="1:11" ht="18" customHeight="1" x14ac:dyDescent="0.25">
      <c r="A6" s="97" t="s">
        <v>124</v>
      </c>
      <c r="B6" s="97"/>
      <c r="C6" s="97"/>
      <c r="D6" s="97"/>
      <c r="E6" s="97"/>
      <c r="F6" s="97"/>
      <c r="G6" s="52"/>
      <c r="H6" s="52"/>
    </row>
    <row r="7" spans="1:11" ht="18" customHeight="1" x14ac:dyDescent="0.25">
      <c r="A7" s="97" t="s">
        <v>150</v>
      </c>
      <c r="B7" s="97"/>
      <c r="C7" s="97"/>
      <c r="D7" s="97"/>
      <c r="E7" s="97"/>
      <c r="F7" s="97"/>
      <c r="G7" s="52"/>
      <c r="H7" s="52"/>
    </row>
    <row r="8" spans="1:11" ht="18" x14ac:dyDescent="0.25">
      <c r="A8" s="97" t="s">
        <v>146</v>
      </c>
      <c r="B8" s="97"/>
      <c r="C8" s="97"/>
      <c r="D8" s="97"/>
      <c r="E8" s="97"/>
      <c r="F8" s="97"/>
      <c r="G8" s="1"/>
      <c r="H8" s="1"/>
    </row>
    <row r="9" spans="1:11" x14ac:dyDescent="0.25">
      <c r="C9" s="1"/>
      <c r="D9" s="1"/>
      <c r="E9" s="1"/>
      <c r="F9" s="1"/>
    </row>
    <row r="10" spans="1:11" s="13" customFormat="1" ht="25.5" x14ac:dyDescent="0.2">
      <c r="A10" s="40" t="s">
        <v>51</v>
      </c>
      <c r="B10" s="40" t="s">
        <v>52</v>
      </c>
      <c r="C10" s="44" t="s">
        <v>139</v>
      </c>
      <c r="D10" s="44" t="s">
        <v>53</v>
      </c>
      <c r="E10" s="44" t="s">
        <v>54</v>
      </c>
      <c r="F10" s="44" t="s">
        <v>142</v>
      </c>
    </row>
    <row r="11" spans="1:11" s="28" customFormat="1" ht="12.75" x14ac:dyDescent="0.2">
      <c r="A11" s="3"/>
      <c r="B11" s="3"/>
      <c r="C11" s="27">
        <v>1</v>
      </c>
      <c r="D11" s="27">
        <v>2</v>
      </c>
      <c r="E11" s="27">
        <v>3</v>
      </c>
      <c r="F11" s="27" t="s">
        <v>60</v>
      </c>
      <c r="G11" s="30"/>
    </row>
    <row r="12" spans="1:11" s="28" customFormat="1" ht="12.75" x14ac:dyDescent="0.2">
      <c r="A12" s="6" t="s">
        <v>110</v>
      </c>
      <c r="B12" s="7" t="s">
        <v>61</v>
      </c>
      <c r="C12" s="8">
        <f>C13+C112</f>
        <v>22121000</v>
      </c>
      <c r="D12" s="8">
        <f>D13+D112</f>
        <v>19167</v>
      </c>
      <c r="E12" s="8">
        <f>E13+E112</f>
        <v>382254</v>
      </c>
      <c r="F12" s="8">
        <f>F13+F112</f>
        <v>22484087</v>
      </c>
      <c r="G12" s="36"/>
      <c r="H12" s="36"/>
      <c r="I12" s="56"/>
    </row>
    <row r="13" spans="1:11" x14ac:dyDescent="0.25">
      <c r="A13" s="34" t="s">
        <v>111</v>
      </c>
      <c r="B13" s="35" t="s">
        <v>61</v>
      </c>
      <c r="C13" s="9">
        <f>C25+C29+C33+C51+C14+C81+C21+C97</f>
        <v>19528000</v>
      </c>
      <c r="D13" s="9">
        <f t="shared" ref="D13:F13" si="0">D25+D29+D33+D51+D14+D81+D21+D97</f>
        <v>19167</v>
      </c>
      <c r="E13" s="9">
        <f t="shared" si="0"/>
        <v>381375</v>
      </c>
      <c r="F13" s="9">
        <f t="shared" si="0"/>
        <v>19890208</v>
      </c>
      <c r="I13" s="56"/>
    </row>
    <row r="14" spans="1:11" ht="18" customHeight="1" x14ac:dyDescent="0.25">
      <c r="A14" s="24" t="s">
        <v>64</v>
      </c>
      <c r="B14" s="11" t="s">
        <v>1</v>
      </c>
      <c r="C14" s="12">
        <f>C15+C18</f>
        <v>237000</v>
      </c>
      <c r="D14" s="12">
        <f t="shared" ref="D14:F14" si="1">D15+D18</f>
        <v>0</v>
      </c>
      <c r="E14" s="12">
        <f t="shared" si="1"/>
        <v>19375</v>
      </c>
      <c r="F14" s="12">
        <f t="shared" si="1"/>
        <v>256375</v>
      </c>
      <c r="K14" s="1"/>
    </row>
    <row r="15" spans="1:11" x14ac:dyDescent="0.25">
      <c r="A15" s="98" t="s">
        <v>56</v>
      </c>
      <c r="B15" s="98"/>
      <c r="C15" s="29">
        <f t="shared" ref="C15:F15" si="2">C16</f>
        <v>237000</v>
      </c>
      <c r="D15" s="29">
        <f t="shared" si="2"/>
        <v>0</v>
      </c>
      <c r="E15" s="29">
        <f t="shared" si="2"/>
        <v>375</v>
      </c>
      <c r="F15" s="29">
        <f t="shared" si="2"/>
        <v>237375</v>
      </c>
      <c r="K15" s="1"/>
    </row>
    <row r="16" spans="1:11" ht="25.5" x14ac:dyDescent="0.25">
      <c r="A16" s="42">
        <v>369</v>
      </c>
      <c r="B16" s="57" t="s">
        <v>125</v>
      </c>
      <c r="C16" s="15">
        <f t="shared" ref="C16:F16" si="3">SUM(C17)</f>
        <v>237000</v>
      </c>
      <c r="D16" s="15">
        <f t="shared" si="3"/>
        <v>0</v>
      </c>
      <c r="E16" s="15">
        <f t="shared" si="3"/>
        <v>375</v>
      </c>
      <c r="F16" s="15">
        <f t="shared" si="3"/>
        <v>237375</v>
      </c>
      <c r="I16" s="1"/>
      <c r="K16" s="1"/>
    </row>
    <row r="17" spans="1:11" ht="26.25" customHeight="1" x14ac:dyDescent="0.25">
      <c r="A17" s="43">
        <v>3691</v>
      </c>
      <c r="B17" s="58" t="s">
        <v>126</v>
      </c>
      <c r="C17" s="17">
        <v>237000</v>
      </c>
      <c r="D17" s="17">
        <v>0</v>
      </c>
      <c r="E17" s="17">
        <v>375</v>
      </c>
      <c r="F17" s="17">
        <f t="shared" ref="F17" si="4">C17-D17+E17</f>
        <v>237375</v>
      </c>
    </row>
    <row r="18" spans="1:11" ht="14.45" customHeight="1" x14ac:dyDescent="0.25">
      <c r="A18" s="98" t="s">
        <v>57</v>
      </c>
      <c r="B18" s="98"/>
      <c r="C18" s="29">
        <f t="shared" ref="C18:F18" si="5">C19</f>
        <v>0</v>
      </c>
      <c r="D18" s="29">
        <f t="shared" si="5"/>
        <v>0</v>
      </c>
      <c r="E18" s="29">
        <f t="shared" si="5"/>
        <v>19000</v>
      </c>
      <c r="F18" s="29">
        <f t="shared" si="5"/>
        <v>19000</v>
      </c>
      <c r="K18" s="1"/>
    </row>
    <row r="19" spans="1:11" ht="25.5" x14ac:dyDescent="0.25">
      <c r="A19" s="25">
        <v>324</v>
      </c>
      <c r="B19" s="26" t="s">
        <v>29</v>
      </c>
      <c r="C19" s="15">
        <f t="shared" ref="C19:F19" si="6">SUM(C20)</f>
        <v>0</v>
      </c>
      <c r="D19" s="15">
        <f t="shared" si="6"/>
        <v>0</v>
      </c>
      <c r="E19" s="15">
        <f t="shared" si="6"/>
        <v>19000</v>
      </c>
      <c r="F19" s="15">
        <f t="shared" si="6"/>
        <v>19000</v>
      </c>
      <c r="I19" s="1"/>
      <c r="K19" s="1"/>
    </row>
    <row r="20" spans="1:11" ht="26.25" customHeight="1" x14ac:dyDescent="0.25">
      <c r="A20" s="21">
        <v>3241</v>
      </c>
      <c r="B20" s="22" t="s">
        <v>29</v>
      </c>
      <c r="C20" s="17">
        <v>0</v>
      </c>
      <c r="D20" s="17">
        <v>0</v>
      </c>
      <c r="E20" s="17">
        <v>19000</v>
      </c>
      <c r="F20" s="17">
        <f t="shared" ref="F20" si="7">C20-D20+E20</f>
        <v>19000</v>
      </c>
    </row>
    <row r="21" spans="1:11" ht="25.5" x14ac:dyDescent="0.25">
      <c r="A21" s="24" t="s">
        <v>66</v>
      </c>
      <c r="B21" s="11" t="s">
        <v>67</v>
      </c>
      <c r="C21" s="12">
        <f>C22</f>
        <v>63000</v>
      </c>
      <c r="D21" s="12">
        <f t="shared" ref="D21:F21" si="8">D22</f>
        <v>0</v>
      </c>
      <c r="E21" s="12">
        <f t="shared" si="8"/>
        <v>0</v>
      </c>
      <c r="F21" s="12">
        <f t="shared" si="8"/>
        <v>63000</v>
      </c>
      <c r="K21" s="1"/>
    </row>
    <row r="22" spans="1:11" ht="14.45" customHeight="1" x14ac:dyDescent="0.25">
      <c r="A22" s="98" t="s">
        <v>59</v>
      </c>
      <c r="B22" s="98"/>
      <c r="C22" s="29">
        <f t="shared" ref="C22:F22" si="9">C23</f>
        <v>63000</v>
      </c>
      <c r="D22" s="29">
        <f t="shared" si="9"/>
        <v>0</v>
      </c>
      <c r="E22" s="29">
        <f t="shared" si="9"/>
        <v>0</v>
      </c>
      <c r="F22" s="29">
        <f t="shared" si="9"/>
        <v>63000</v>
      </c>
      <c r="K22" s="1"/>
    </row>
    <row r="23" spans="1:11" x14ac:dyDescent="0.25">
      <c r="A23" s="42">
        <v>322</v>
      </c>
      <c r="B23" s="62" t="s">
        <v>89</v>
      </c>
      <c r="C23" s="15">
        <f t="shared" ref="C23:F23" si="10">SUM(C24)</f>
        <v>63000</v>
      </c>
      <c r="D23" s="15">
        <f t="shared" si="10"/>
        <v>0</v>
      </c>
      <c r="E23" s="15">
        <f t="shared" si="10"/>
        <v>0</v>
      </c>
      <c r="F23" s="15">
        <f t="shared" si="10"/>
        <v>63000</v>
      </c>
      <c r="I23" s="1"/>
      <c r="K23" s="1"/>
    </row>
    <row r="24" spans="1:11" ht="26.25" customHeight="1" x14ac:dyDescent="0.25">
      <c r="A24" s="43">
        <v>3227</v>
      </c>
      <c r="B24" s="65" t="s">
        <v>19</v>
      </c>
      <c r="C24" s="17">
        <v>63000</v>
      </c>
      <c r="D24" s="17">
        <v>0</v>
      </c>
      <c r="E24" s="17">
        <v>0</v>
      </c>
      <c r="F24" s="17">
        <f t="shared" ref="F24" si="11">C24-D24+E24</f>
        <v>63000</v>
      </c>
    </row>
    <row r="25" spans="1:11" ht="25.5" x14ac:dyDescent="0.25">
      <c r="A25" s="24" t="s">
        <v>71</v>
      </c>
      <c r="B25" s="11" t="s">
        <v>72</v>
      </c>
      <c r="C25" s="59">
        <f>C26</f>
        <v>407000</v>
      </c>
      <c r="D25" s="59">
        <f t="shared" ref="D25:F25" si="12">D26</f>
        <v>167</v>
      </c>
      <c r="E25" s="59">
        <f t="shared" si="12"/>
        <v>0</v>
      </c>
      <c r="F25" s="59">
        <f t="shared" si="12"/>
        <v>406833</v>
      </c>
      <c r="I25" s="1"/>
    </row>
    <row r="26" spans="1:11" ht="15" customHeight="1" x14ac:dyDescent="0.25">
      <c r="A26" s="98" t="s">
        <v>58</v>
      </c>
      <c r="B26" s="98"/>
      <c r="C26" s="29">
        <f>C27</f>
        <v>407000</v>
      </c>
      <c r="D26" s="29">
        <f t="shared" ref="D26:F26" si="13">D27</f>
        <v>167</v>
      </c>
      <c r="E26" s="29">
        <f t="shared" si="13"/>
        <v>0</v>
      </c>
      <c r="F26" s="29">
        <f t="shared" si="13"/>
        <v>406833</v>
      </c>
      <c r="I26" s="1"/>
    </row>
    <row r="27" spans="1:11" s="38" customFormat="1" x14ac:dyDescent="0.25">
      <c r="A27" s="25">
        <v>451</v>
      </c>
      <c r="B27" s="26" t="s">
        <v>96</v>
      </c>
      <c r="C27" s="19">
        <f t="shared" ref="C27:F27" si="14">C28</f>
        <v>407000</v>
      </c>
      <c r="D27" s="19">
        <f t="shared" si="14"/>
        <v>167</v>
      </c>
      <c r="E27" s="19">
        <f t="shared" si="14"/>
        <v>0</v>
      </c>
      <c r="F27" s="19">
        <f t="shared" si="14"/>
        <v>406833</v>
      </c>
      <c r="I27" s="76"/>
    </row>
    <row r="28" spans="1:11" x14ac:dyDescent="0.25">
      <c r="A28" s="21">
        <v>4511</v>
      </c>
      <c r="B28" s="22" t="s">
        <v>96</v>
      </c>
      <c r="C28" s="17">
        <v>407000</v>
      </c>
      <c r="D28" s="17">
        <v>167</v>
      </c>
      <c r="E28" s="17">
        <v>0</v>
      </c>
      <c r="F28" s="17">
        <f t="shared" ref="F28" si="15">C28-D28+E28</f>
        <v>406833</v>
      </c>
    </row>
    <row r="29" spans="1:11" x14ac:dyDescent="0.25">
      <c r="A29" s="24" t="s">
        <v>76</v>
      </c>
      <c r="B29" s="11" t="s">
        <v>77</v>
      </c>
      <c r="C29" s="12">
        <f t="shared" ref="C29:F29" si="16">C30</f>
        <v>1000</v>
      </c>
      <c r="D29" s="12">
        <f t="shared" si="16"/>
        <v>0</v>
      </c>
      <c r="E29" s="12">
        <f t="shared" si="16"/>
        <v>0</v>
      </c>
      <c r="F29" s="12">
        <f t="shared" si="16"/>
        <v>1000</v>
      </c>
    </row>
    <row r="30" spans="1:11" s="32" customFormat="1" x14ac:dyDescent="0.25">
      <c r="A30" s="98" t="s">
        <v>59</v>
      </c>
      <c r="B30" s="98"/>
      <c r="C30" s="29">
        <f t="shared" ref="C30:F30" si="17">C31</f>
        <v>1000</v>
      </c>
      <c r="D30" s="29">
        <f t="shared" si="17"/>
        <v>0</v>
      </c>
      <c r="E30" s="29">
        <f t="shared" si="17"/>
        <v>0</v>
      </c>
      <c r="F30" s="29">
        <f t="shared" si="17"/>
        <v>1000</v>
      </c>
    </row>
    <row r="31" spans="1:11" ht="25.5" x14ac:dyDescent="0.25">
      <c r="A31" s="14">
        <v>424</v>
      </c>
      <c r="B31" s="5" t="s">
        <v>79</v>
      </c>
      <c r="C31" s="60">
        <f t="shared" ref="C31:F31" si="18">C32</f>
        <v>1000</v>
      </c>
      <c r="D31" s="60">
        <f t="shared" si="18"/>
        <v>0</v>
      </c>
      <c r="E31" s="60">
        <f t="shared" si="18"/>
        <v>0</v>
      </c>
      <c r="F31" s="60">
        <f t="shared" si="18"/>
        <v>1000</v>
      </c>
    </row>
    <row r="32" spans="1:11" ht="24.95" customHeight="1" x14ac:dyDescent="0.25">
      <c r="A32" s="21">
        <v>4244</v>
      </c>
      <c r="B32" s="22" t="s">
        <v>80</v>
      </c>
      <c r="C32" s="23">
        <v>1000</v>
      </c>
      <c r="D32" s="17">
        <v>0</v>
      </c>
      <c r="E32" s="17">
        <v>0</v>
      </c>
      <c r="F32" s="17">
        <f t="shared" ref="F32" si="19">C32-D32+E32</f>
        <v>1000</v>
      </c>
    </row>
    <row r="33" spans="1:9" ht="25.5" x14ac:dyDescent="0.25">
      <c r="A33" s="24" t="s">
        <v>91</v>
      </c>
      <c r="B33" s="11" t="s">
        <v>92</v>
      </c>
      <c r="C33" s="12">
        <f>C34</f>
        <v>14542000</v>
      </c>
      <c r="D33" s="12">
        <f t="shared" ref="D33:F33" si="20">D34</f>
        <v>19000</v>
      </c>
      <c r="E33" s="12">
        <f t="shared" si="20"/>
        <v>0</v>
      </c>
      <c r="F33" s="12">
        <f t="shared" si="20"/>
        <v>14523000</v>
      </c>
      <c r="I33" s="1"/>
    </row>
    <row r="34" spans="1:9" x14ac:dyDescent="0.25">
      <c r="A34" s="98" t="s">
        <v>57</v>
      </c>
      <c r="B34" s="98"/>
      <c r="C34" s="29">
        <f>C35+C44+C47+C49+C41+C39</f>
        <v>14542000</v>
      </c>
      <c r="D34" s="29">
        <f t="shared" ref="D34:F34" si="21">D35+D44+D47+D49+D41+D39</f>
        <v>19000</v>
      </c>
      <c r="E34" s="29">
        <f t="shared" si="21"/>
        <v>0</v>
      </c>
      <c r="F34" s="29">
        <f t="shared" si="21"/>
        <v>14523000</v>
      </c>
    </row>
    <row r="35" spans="1:9" x14ac:dyDescent="0.25">
      <c r="A35" s="61">
        <v>322</v>
      </c>
      <c r="B35" s="62" t="s">
        <v>89</v>
      </c>
      <c r="C35" s="63">
        <f>SUM(C36:C37,C38)</f>
        <v>675000</v>
      </c>
      <c r="D35" s="63">
        <f>SUM(D36:D37)</f>
        <v>0</v>
      </c>
      <c r="E35" s="63">
        <f>SUM(E36:E37)</f>
        <v>0</v>
      </c>
      <c r="F35" s="63">
        <f>SUM(F36:F37:F38)</f>
        <v>675000</v>
      </c>
    </row>
    <row r="36" spans="1:9" x14ac:dyDescent="0.25">
      <c r="A36" s="64">
        <v>3221</v>
      </c>
      <c r="B36" s="65" t="s">
        <v>14</v>
      </c>
      <c r="C36" s="17">
        <v>250000</v>
      </c>
      <c r="D36" s="17">
        <v>0</v>
      </c>
      <c r="E36" s="17">
        <v>0</v>
      </c>
      <c r="F36" s="17">
        <f t="shared" ref="F36" si="22">C36-D36+E36</f>
        <v>250000</v>
      </c>
    </row>
    <row r="37" spans="1:9" x14ac:dyDescent="0.25">
      <c r="A37" s="64">
        <v>3225</v>
      </c>
      <c r="B37" s="65" t="s">
        <v>90</v>
      </c>
      <c r="C37" s="17">
        <v>80000</v>
      </c>
      <c r="D37" s="17">
        <v>0</v>
      </c>
      <c r="E37" s="17">
        <v>0</v>
      </c>
      <c r="F37" s="17">
        <f t="shared" ref="F37:F38" si="23">C37-D37+E37</f>
        <v>80000</v>
      </c>
    </row>
    <row r="38" spans="1:9" x14ac:dyDescent="0.25">
      <c r="A38" s="64">
        <v>3227</v>
      </c>
      <c r="B38" s="65" t="s">
        <v>19</v>
      </c>
      <c r="C38" s="17">
        <v>345000</v>
      </c>
      <c r="D38" s="17">
        <v>0</v>
      </c>
      <c r="E38" s="17">
        <v>0</v>
      </c>
      <c r="F38" s="17">
        <f t="shared" si="23"/>
        <v>345000</v>
      </c>
    </row>
    <row r="39" spans="1:9" x14ac:dyDescent="0.25">
      <c r="A39" s="61">
        <v>323</v>
      </c>
      <c r="B39" s="5" t="s">
        <v>69</v>
      </c>
      <c r="C39" s="63">
        <f>SUM(C40)</f>
        <v>50000</v>
      </c>
      <c r="D39" s="63">
        <f t="shared" ref="D39:F39" si="24">SUM(D40)</f>
        <v>0</v>
      </c>
      <c r="E39" s="63">
        <f t="shared" si="24"/>
        <v>0</v>
      </c>
      <c r="F39" s="63">
        <f t="shared" si="24"/>
        <v>50000</v>
      </c>
    </row>
    <row r="40" spans="1:9" x14ac:dyDescent="0.25">
      <c r="A40" s="64">
        <v>3239</v>
      </c>
      <c r="B40" s="65" t="s">
        <v>28</v>
      </c>
      <c r="C40" s="18">
        <v>50000</v>
      </c>
      <c r="D40" s="17">
        <v>0</v>
      </c>
      <c r="E40" s="17">
        <v>0</v>
      </c>
      <c r="F40" s="17">
        <f t="shared" ref="F40" si="25">C40-D40+E40</f>
        <v>50000</v>
      </c>
    </row>
    <row r="41" spans="1:9" ht="25.5" x14ac:dyDescent="0.25">
      <c r="A41" s="25">
        <v>366</v>
      </c>
      <c r="B41" s="5" t="s">
        <v>103</v>
      </c>
      <c r="C41" s="63">
        <f>SUM(C42:C43)</f>
        <v>4955000</v>
      </c>
      <c r="D41" s="63">
        <f t="shared" ref="D41:F41" si="26">SUM(D42:D43)</f>
        <v>0</v>
      </c>
      <c r="E41" s="63">
        <f t="shared" si="26"/>
        <v>0</v>
      </c>
      <c r="F41" s="63">
        <f t="shared" si="26"/>
        <v>4955000</v>
      </c>
    </row>
    <row r="42" spans="1:9" ht="25.5" x14ac:dyDescent="0.25">
      <c r="A42" s="21">
        <v>3661</v>
      </c>
      <c r="B42" s="22" t="s">
        <v>118</v>
      </c>
      <c r="C42" s="17">
        <v>955000</v>
      </c>
      <c r="D42" s="17">
        <v>0</v>
      </c>
      <c r="E42" s="17">
        <v>0</v>
      </c>
      <c r="F42" s="17">
        <f t="shared" ref="F42" si="27">C42-D42+E42</f>
        <v>955000</v>
      </c>
    </row>
    <row r="43" spans="1:9" ht="25.5" x14ac:dyDescent="0.25">
      <c r="A43" s="21">
        <v>3662</v>
      </c>
      <c r="B43" s="22" t="s">
        <v>127</v>
      </c>
      <c r="C43" s="17">
        <v>4000000</v>
      </c>
      <c r="D43" s="17">
        <v>0</v>
      </c>
      <c r="E43" s="17">
        <v>0</v>
      </c>
      <c r="F43" s="17">
        <f t="shared" ref="F43" si="28">C43-D43+E43</f>
        <v>4000000</v>
      </c>
    </row>
    <row r="44" spans="1:9" x14ac:dyDescent="0.25">
      <c r="A44" s="25">
        <v>381</v>
      </c>
      <c r="B44" s="5" t="s">
        <v>70</v>
      </c>
      <c r="C44" s="63">
        <f>SUM(C45:C46)</f>
        <v>3650000</v>
      </c>
      <c r="D44" s="63">
        <f t="shared" ref="D44:F44" si="29">SUM(D45:D46)</f>
        <v>19000</v>
      </c>
      <c r="E44" s="63">
        <f t="shared" si="29"/>
        <v>0</v>
      </c>
      <c r="F44" s="63">
        <f t="shared" si="29"/>
        <v>3631000</v>
      </c>
    </row>
    <row r="45" spans="1:9" x14ac:dyDescent="0.25">
      <c r="A45" s="21">
        <v>3811</v>
      </c>
      <c r="B45" s="22" t="s">
        <v>39</v>
      </c>
      <c r="C45" s="17">
        <v>3620000</v>
      </c>
      <c r="D45" s="17">
        <v>19000</v>
      </c>
      <c r="E45" s="17">
        <v>0</v>
      </c>
      <c r="F45" s="17">
        <f t="shared" ref="F45" si="30">C45-D45+E45</f>
        <v>3601000</v>
      </c>
    </row>
    <row r="46" spans="1:9" x14ac:dyDescent="0.25">
      <c r="A46" s="21">
        <v>3812</v>
      </c>
      <c r="B46" s="22" t="s">
        <v>128</v>
      </c>
      <c r="C46" s="17">
        <v>30000</v>
      </c>
      <c r="D46" s="17">
        <v>0</v>
      </c>
      <c r="E46" s="17">
        <v>0</v>
      </c>
      <c r="F46" s="17">
        <f t="shared" ref="F46" si="31">C46-D46+E46</f>
        <v>30000</v>
      </c>
    </row>
    <row r="47" spans="1:9" x14ac:dyDescent="0.25">
      <c r="A47" s="14">
        <v>382</v>
      </c>
      <c r="B47" s="5" t="s">
        <v>93</v>
      </c>
      <c r="C47" s="63">
        <f t="shared" ref="C47:F47" si="32">SUM(C48)</f>
        <v>5157000</v>
      </c>
      <c r="D47" s="63">
        <f t="shared" si="32"/>
        <v>0</v>
      </c>
      <c r="E47" s="63">
        <f t="shared" si="32"/>
        <v>0</v>
      </c>
      <c r="F47" s="63">
        <f t="shared" si="32"/>
        <v>5157000</v>
      </c>
    </row>
    <row r="48" spans="1:9" x14ac:dyDescent="0.25">
      <c r="A48" s="21">
        <v>3821</v>
      </c>
      <c r="B48" s="22" t="s">
        <v>94</v>
      </c>
      <c r="C48" s="17">
        <v>5157000</v>
      </c>
      <c r="D48" s="17">
        <v>0</v>
      </c>
      <c r="E48" s="17">
        <v>0</v>
      </c>
      <c r="F48" s="17">
        <f t="shared" ref="F48" si="33">C48-D48+E48</f>
        <v>5157000</v>
      </c>
    </row>
    <row r="49" spans="1:9" x14ac:dyDescent="0.25">
      <c r="A49" s="25">
        <v>422</v>
      </c>
      <c r="B49" s="5" t="s">
        <v>88</v>
      </c>
      <c r="C49" s="63">
        <f>SUM(C50:C50)</f>
        <v>55000</v>
      </c>
      <c r="D49" s="63">
        <f>SUM(D50:D50)</f>
        <v>0</v>
      </c>
      <c r="E49" s="63">
        <f>SUM(E50:E50)</f>
        <v>0</v>
      </c>
      <c r="F49" s="63">
        <f>SUM(F50:F50)</f>
        <v>55000</v>
      </c>
    </row>
    <row r="50" spans="1:9" x14ac:dyDescent="0.25">
      <c r="A50" s="21">
        <v>4223</v>
      </c>
      <c r="B50" s="66" t="s">
        <v>44</v>
      </c>
      <c r="C50" s="18">
        <v>55000</v>
      </c>
      <c r="D50" s="17">
        <v>0</v>
      </c>
      <c r="E50" s="17">
        <v>0</v>
      </c>
      <c r="F50" s="17">
        <f t="shared" ref="F50" si="34">C50-D50+E50</f>
        <v>55000</v>
      </c>
    </row>
    <row r="51" spans="1:9" ht="38.25" x14ac:dyDescent="0.25">
      <c r="A51" s="24" t="s">
        <v>83</v>
      </c>
      <c r="B51" s="11" t="s">
        <v>84</v>
      </c>
      <c r="C51" s="12">
        <f t="shared" ref="C51:F51" si="35">C52</f>
        <v>3536000</v>
      </c>
      <c r="D51" s="12">
        <f t="shared" si="35"/>
        <v>0</v>
      </c>
      <c r="E51" s="12">
        <f t="shared" si="35"/>
        <v>0</v>
      </c>
      <c r="F51" s="12">
        <f t="shared" si="35"/>
        <v>3536000</v>
      </c>
    </row>
    <row r="52" spans="1:9" x14ac:dyDescent="0.25">
      <c r="A52" s="98" t="s">
        <v>105</v>
      </c>
      <c r="B52" s="98"/>
      <c r="C52" s="29">
        <f t="shared" ref="C52:D52" si="36">C53+C56+C58+C60+C63+C67+C74+C76+C78</f>
        <v>3536000</v>
      </c>
      <c r="D52" s="29">
        <f t="shared" si="36"/>
        <v>0</v>
      </c>
      <c r="E52" s="29">
        <f>E53+E56+E58+E60+E63+E67+E74+E76+E78</f>
        <v>0</v>
      </c>
      <c r="F52" s="29">
        <f>F53+F56+F58+F60+F63+F67+F74+F76+F78</f>
        <v>3536000</v>
      </c>
    </row>
    <row r="53" spans="1:9" x14ac:dyDescent="0.25">
      <c r="A53" s="14">
        <v>311</v>
      </c>
      <c r="B53" s="5" t="s">
        <v>85</v>
      </c>
      <c r="C53" s="19">
        <f t="shared" ref="C53:D53" si="37">C54+C55</f>
        <v>306000</v>
      </c>
      <c r="D53" s="19">
        <f t="shared" si="37"/>
        <v>0</v>
      </c>
      <c r="E53" s="19">
        <f t="shared" ref="E53:F53" si="38">E54+E55</f>
        <v>0</v>
      </c>
      <c r="F53" s="19">
        <f t="shared" si="38"/>
        <v>306000</v>
      </c>
    </row>
    <row r="54" spans="1:9" x14ac:dyDescent="0.25">
      <c r="A54" s="3">
        <v>3111</v>
      </c>
      <c r="B54" s="16" t="s">
        <v>3</v>
      </c>
      <c r="C54" s="17">
        <v>294000</v>
      </c>
      <c r="D54" s="17">
        <v>0</v>
      </c>
      <c r="E54" s="17">
        <v>0</v>
      </c>
      <c r="F54" s="17">
        <f t="shared" ref="F54:F55" si="39">C54-D54+E54</f>
        <v>294000</v>
      </c>
    </row>
    <row r="55" spans="1:9" s="13" customFormat="1" x14ac:dyDescent="0.25">
      <c r="A55" s="21">
        <v>3113</v>
      </c>
      <c r="B55" s="22" t="s">
        <v>4</v>
      </c>
      <c r="C55" s="17">
        <v>12000</v>
      </c>
      <c r="D55" s="17">
        <v>0</v>
      </c>
      <c r="E55" s="17">
        <v>0</v>
      </c>
      <c r="F55" s="17">
        <f t="shared" si="39"/>
        <v>12000</v>
      </c>
      <c r="G55"/>
      <c r="H55"/>
      <c r="I55" s="41"/>
    </row>
    <row r="56" spans="1:9" x14ac:dyDescent="0.25">
      <c r="A56" s="14">
        <v>312</v>
      </c>
      <c r="B56" s="5" t="s">
        <v>5</v>
      </c>
      <c r="C56" s="19">
        <f t="shared" ref="C56:F56" si="40">C57</f>
        <v>6000</v>
      </c>
      <c r="D56" s="19">
        <f t="shared" si="40"/>
        <v>0</v>
      </c>
      <c r="E56" s="19">
        <f t="shared" si="40"/>
        <v>0</v>
      </c>
      <c r="F56" s="19">
        <f t="shared" si="40"/>
        <v>6000</v>
      </c>
    </row>
    <row r="57" spans="1:9" x14ac:dyDescent="0.25">
      <c r="A57" s="3">
        <v>3121</v>
      </c>
      <c r="B57" s="16" t="s">
        <v>5</v>
      </c>
      <c r="C57" s="17">
        <v>6000</v>
      </c>
      <c r="D57" s="17">
        <v>0</v>
      </c>
      <c r="E57" s="17">
        <v>0</v>
      </c>
      <c r="F57" s="17">
        <f t="shared" ref="F57" si="41">C57-D57+E57</f>
        <v>6000</v>
      </c>
    </row>
    <row r="58" spans="1:9" x14ac:dyDescent="0.25">
      <c r="A58" s="14">
        <v>313</v>
      </c>
      <c r="B58" s="5" t="s">
        <v>86</v>
      </c>
      <c r="C58" s="19">
        <f t="shared" ref="C58:D58" si="42">SUM(C59:C59)</f>
        <v>45000</v>
      </c>
      <c r="D58" s="19">
        <f t="shared" si="42"/>
        <v>0</v>
      </c>
      <c r="E58" s="19">
        <f>SUM(E59:E59)</f>
        <v>0</v>
      </c>
      <c r="F58" s="19">
        <f>SUM(F59:F59)</f>
        <v>45000</v>
      </c>
    </row>
    <row r="59" spans="1:9" x14ac:dyDescent="0.25">
      <c r="A59" s="3">
        <v>3132</v>
      </c>
      <c r="B59" s="16" t="s">
        <v>87</v>
      </c>
      <c r="C59" s="18">
        <v>45000</v>
      </c>
      <c r="D59" s="17">
        <v>0</v>
      </c>
      <c r="E59" s="17">
        <v>0</v>
      </c>
      <c r="F59" s="17">
        <f t="shared" ref="F59" si="43">C59-D59+E59</f>
        <v>45000</v>
      </c>
    </row>
    <row r="60" spans="1:9" x14ac:dyDescent="0.25">
      <c r="A60" s="14">
        <v>321</v>
      </c>
      <c r="B60" s="5" t="s">
        <v>9</v>
      </c>
      <c r="C60" s="19">
        <f t="shared" ref="C60:D60" si="44">SUM(C61:C62)</f>
        <v>90000</v>
      </c>
      <c r="D60" s="19">
        <f t="shared" si="44"/>
        <v>0</v>
      </c>
      <c r="E60" s="19">
        <f t="shared" ref="E60:F60" si="45">SUM(E61:E62)</f>
        <v>0</v>
      </c>
      <c r="F60" s="19">
        <f t="shared" si="45"/>
        <v>90000</v>
      </c>
    </row>
    <row r="61" spans="1:9" x14ac:dyDescent="0.25">
      <c r="A61" s="3">
        <v>3211</v>
      </c>
      <c r="B61" s="16" t="s">
        <v>10</v>
      </c>
      <c r="C61" s="18">
        <v>56000</v>
      </c>
      <c r="D61" s="17">
        <v>0</v>
      </c>
      <c r="E61" s="17">
        <v>0</v>
      </c>
      <c r="F61" s="17">
        <f t="shared" ref="F61:F62" si="46">C61-D61+E61</f>
        <v>56000</v>
      </c>
    </row>
    <row r="62" spans="1:9" x14ac:dyDescent="0.25">
      <c r="A62" s="3">
        <v>3212</v>
      </c>
      <c r="B62" s="16" t="s">
        <v>11</v>
      </c>
      <c r="C62" s="18">
        <v>34000</v>
      </c>
      <c r="D62" s="17">
        <v>0</v>
      </c>
      <c r="E62" s="17">
        <v>0</v>
      </c>
      <c r="F62" s="17">
        <f t="shared" si="46"/>
        <v>34000</v>
      </c>
    </row>
    <row r="63" spans="1:9" x14ac:dyDescent="0.25">
      <c r="A63" s="14">
        <v>322</v>
      </c>
      <c r="B63" s="5" t="s">
        <v>13</v>
      </c>
      <c r="C63" s="19">
        <f>SUM(C64:C65:C66)</f>
        <v>46000</v>
      </c>
      <c r="D63" s="19">
        <f t="shared" ref="D63" si="47">SUM(D64:D65)</f>
        <v>0</v>
      </c>
      <c r="E63" s="19">
        <f t="shared" ref="E63" si="48">SUM(E64:E65)</f>
        <v>0</v>
      </c>
      <c r="F63" s="19">
        <f>SUM(F64:F65:F66)</f>
        <v>46000</v>
      </c>
    </row>
    <row r="64" spans="1:9" x14ac:dyDescent="0.25">
      <c r="A64" s="3">
        <v>3221</v>
      </c>
      <c r="B64" s="16" t="s">
        <v>14</v>
      </c>
      <c r="C64" s="17">
        <v>12000</v>
      </c>
      <c r="D64" s="17">
        <v>0</v>
      </c>
      <c r="E64" s="17">
        <v>0</v>
      </c>
      <c r="F64" s="17">
        <f t="shared" ref="F64:F66" si="49">C64-D64+E64</f>
        <v>12000</v>
      </c>
    </row>
    <row r="65" spans="1:6" x14ac:dyDescent="0.25">
      <c r="A65" s="3">
        <v>3223</v>
      </c>
      <c r="B65" s="16" t="s">
        <v>16</v>
      </c>
      <c r="C65" s="17">
        <v>28000</v>
      </c>
      <c r="D65" s="17">
        <v>0</v>
      </c>
      <c r="E65" s="17">
        <v>0</v>
      </c>
      <c r="F65" s="17">
        <f t="shared" si="49"/>
        <v>28000</v>
      </c>
    </row>
    <row r="66" spans="1:6" ht="16.5" x14ac:dyDescent="0.25">
      <c r="A66" s="3">
        <v>3225</v>
      </c>
      <c r="B66" s="75" t="s">
        <v>90</v>
      </c>
      <c r="C66" s="17">
        <v>6000</v>
      </c>
      <c r="D66" s="17">
        <v>0</v>
      </c>
      <c r="E66" s="17">
        <v>0</v>
      </c>
      <c r="F66" s="17">
        <f t="shared" si="49"/>
        <v>6000</v>
      </c>
    </row>
    <row r="67" spans="1:6" x14ac:dyDescent="0.25">
      <c r="A67" s="25">
        <v>323</v>
      </c>
      <c r="B67" s="26" t="s">
        <v>69</v>
      </c>
      <c r="C67" s="19">
        <f>SUM(C68:C73)</f>
        <v>528000</v>
      </c>
      <c r="D67" s="19">
        <f t="shared" ref="D67" si="50">SUM(D68:D73)</f>
        <v>0</v>
      </c>
      <c r="E67" s="19">
        <f t="shared" ref="E67:F67" si="51">SUM(E68:E73)</f>
        <v>0</v>
      </c>
      <c r="F67" s="19">
        <f t="shared" si="51"/>
        <v>528000</v>
      </c>
    </row>
    <row r="68" spans="1:6" x14ac:dyDescent="0.25">
      <c r="A68" s="21">
        <v>3231</v>
      </c>
      <c r="B68" s="22" t="s">
        <v>21</v>
      </c>
      <c r="C68" s="17">
        <v>46000</v>
      </c>
      <c r="D68" s="17">
        <v>0</v>
      </c>
      <c r="E68" s="17">
        <v>0</v>
      </c>
      <c r="F68" s="17">
        <f t="shared" ref="F68:F73" si="52">C68-D68+E68</f>
        <v>46000</v>
      </c>
    </row>
    <row r="69" spans="1:6" ht="16.5" x14ac:dyDescent="0.25">
      <c r="A69" s="21">
        <v>3232</v>
      </c>
      <c r="B69" s="75" t="s">
        <v>22</v>
      </c>
      <c r="C69" s="17">
        <v>12000</v>
      </c>
      <c r="D69" s="17">
        <v>0</v>
      </c>
      <c r="E69" s="17">
        <v>0</v>
      </c>
      <c r="F69" s="17">
        <f t="shared" si="52"/>
        <v>12000</v>
      </c>
    </row>
    <row r="70" spans="1:6" x14ac:dyDescent="0.25">
      <c r="A70" s="21">
        <v>3233</v>
      </c>
      <c r="B70" s="22" t="s">
        <v>23</v>
      </c>
      <c r="C70" s="17">
        <v>6000</v>
      </c>
      <c r="D70" s="17">
        <v>0</v>
      </c>
      <c r="E70" s="17">
        <v>0</v>
      </c>
      <c r="F70" s="17">
        <f t="shared" si="52"/>
        <v>6000</v>
      </c>
    </row>
    <row r="71" spans="1:6" x14ac:dyDescent="0.25">
      <c r="A71" s="21">
        <v>3235</v>
      </c>
      <c r="B71" s="22" t="s">
        <v>25</v>
      </c>
      <c r="C71" s="17">
        <v>40000</v>
      </c>
      <c r="D71" s="17">
        <v>0</v>
      </c>
      <c r="E71" s="17">
        <v>0</v>
      </c>
      <c r="F71" s="17">
        <f t="shared" si="52"/>
        <v>40000</v>
      </c>
    </row>
    <row r="72" spans="1:6" x14ac:dyDescent="0.25">
      <c r="A72" s="21">
        <v>3237</v>
      </c>
      <c r="B72" s="22" t="s">
        <v>27</v>
      </c>
      <c r="C72" s="17">
        <v>260000</v>
      </c>
      <c r="D72" s="17">
        <v>0</v>
      </c>
      <c r="E72" s="17">
        <v>0</v>
      </c>
      <c r="F72" s="17">
        <f t="shared" si="52"/>
        <v>260000</v>
      </c>
    </row>
    <row r="73" spans="1:6" x14ac:dyDescent="0.25">
      <c r="A73" s="21">
        <v>3239</v>
      </c>
      <c r="B73" s="22" t="s">
        <v>28</v>
      </c>
      <c r="C73" s="17">
        <v>164000</v>
      </c>
      <c r="D73" s="17">
        <v>0</v>
      </c>
      <c r="E73" s="17">
        <v>0</v>
      </c>
      <c r="F73" s="17">
        <f t="shared" si="52"/>
        <v>164000</v>
      </c>
    </row>
    <row r="74" spans="1:6" ht="25.5" x14ac:dyDescent="0.25">
      <c r="A74" s="25">
        <v>324</v>
      </c>
      <c r="B74" s="26" t="s">
        <v>29</v>
      </c>
      <c r="C74" s="19">
        <f t="shared" ref="C74:F74" si="53">SUM(C75)</f>
        <v>221000</v>
      </c>
      <c r="D74" s="19">
        <f t="shared" si="53"/>
        <v>0</v>
      </c>
      <c r="E74" s="19">
        <f t="shared" si="53"/>
        <v>0</v>
      </c>
      <c r="F74" s="19">
        <f t="shared" si="53"/>
        <v>221000</v>
      </c>
    </row>
    <row r="75" spans="1:6" x14ac:dyDescent="0.25">
      <c r="A75" s="21">
        <v>3241</v>
      </c>
      <c r="B75" s="22" t="s">
        <v>29</v>
      </c>
      <c r="C75" s="18">
        <v>221000</v>
      </c>
      <c r="D75" s="17">
        <v>0</v>
      </c>
      <c r="E75" s="17">
        <v>0</v>
      </c>
      <c r="F75" s="17">
        <f t="shared" ref="F75" si="54">C75-D75+E75</f>
        <v>221000</v>
      </c>
    </row>
    <row r="76" spans="1:6" x14ac:dyDescent="0.25">
      <c r="A76" s="25">
        <v>412</v>
      </c>
      <c r="B76" s="26" t="s">
        <v>75</v>
      </c>
      <c r="C76" s="19">
        <f t="shared" ref="C76:F76" si="55">SUM(C77)</f>
        <v>300000</v>
      </c>
      <c r="D76" s="19">
        <f t="shared" si="55"/>
        <v>0</v>
      </c>
      <c r="E76" s="19">
        <f t="shared" si="55"/>
        <v>0</v>
      </c>
      <c r="F76" s="19">
        <f t="shared" si="55"/>
        <v>300000</v>
      </c>
    </row>
    <row r="77" spans="1:6" x14ac:dyDescent="0.25">
      <c r="A77" s="21">
        <v>4123</v>
      </c>
      <c r="B77" s="22" t="s">
        <v>78</v>
      </c>
      <c r="C77" s="18">
        <v>300000</v>
      </c>
      <c r="D77" s="17">
        <v>0</v>
      </c>
      <c r="E77" s="17">
        <v>0</v>
      </c>
      <c r="F77" s="17">
        <f t="shared" ref="F77" si="56">C77-D77+E77</f>
        <v>300000</v>
      </c>
    </row>
    <row r="78" spans="1:6" x14ac:dyDescent="0.25">
      <c r="A78" s="25">
        <v>422</v>
      </c>
      <c r="B78" s="26" t="s">
        <v>88</v>
      </c>
      <c r="C78" s="19">
        <f t="shared" ref="C78:D78" si="57">SUM(C79:C80)</f>
        <v>1994000</v>
      </c>
      <c r="D78" s="19">
        <f t="shared" si="57"/>
        <v>0</v>
      </c>
      <c r="E78" s="19">
        <f t="shared" ref="E78:F78" si="58">SUM(E79:E80)</f>
        <v>0</v>
      </c>
      <c r="F78" s="19">
        <f t="shared" si="58"/>
        <v>1994000</v>
      </c>
    </row>
    <row r="79" spans="1:6" x14ac:dyDescent="0.25">
      <c r="A79" s="21">
        <v>4221</v>
      </c>
      <c r="B79" s="22" t="s">
        <v>42</v>
      </c>
      <c r="C79" s="17">
        <v>113000</v>
      </c>
      <c r="D79" s="17">
        <v>0</v>
      </c>
      <c r="E79" s="17">
        <v>0</v>
      </c>
      <c r="F79" s="17">
        <f t="shared" ref="F79:F80" si="59">C79-D79+E79</f>
        <v>113000</v>
      </c>
    </row>
    <row r="80" spans="1:6" x14ac:dyDescent="0.25">
      <c r="A80" s="21">
        <v>4222</v>
      </c>
      <c r="B80" s="22" t="s">
        <v>43</v>
      </c>
      <c r="C80" s="17">
        <v>1881000</v>
      </c>
      <c r="D80" s="17">
        <v>0</v>
      </c>
      <c r="E80" s="17">
        <v>0</v>
      </c>
      <c r="F80" s="17">
        <f t="shared" si="59"/>
        <v>1881000</v>
      </c>
    </row>
    <row r="81" spans="1:9" ht="25.5" x14ac:dyDescent="0.25">
      <c r="A81" s="24" t="s">
        <v>133</v>
      </c>
      <c r="B81" s="11" t="s">
        <v>134</v>
      </c>
      <c r="C81" s="12">
        <f>C82</f>
        <v>742000</v>
      </c>
      <c r="D81" s="12">
        <f t="shared" ref="D81:F81" si="60">D82</f>
        <v>0</v>
      </c>
      <c r="E81" s="12">
        <f t="shared" si="60"/>
        <v>0</v>
      </c>
      <c r="F81" s="12">
        <f t="shared" si="60"/>
        <v>742000</v>
      </c>
      <c r="I81" s="1"/>
    </row>
    <row r="82" spans="1:9" x14ac:dyDescent="0.25">
      <c r="A82" s="98" t="s">
        <v>137</v>
      </c>
      <c r="B82" s="98"/>
      <c r="C82" s="29">
        <f>C83+C85+C89+C91+C93+C95</f>
        <v>742000</v>
      </c>
      <c r="D82" s="29">
        <f t="shared" ref="D82:F82" si="61">D83+D85+D89+D91+D93+D95</f>
        <v>0</v>
      </c>
      <c r="E82" s="29">
        <f t="shared" si="61"/>
        <v>0</v>
      </c>
      <c r="F82" s="29">
        <f t="shared" si="61"/>
        <v>742000</v>
      </c>
    </row>
    <row r="83" spans="1:9" x14ac:dyDescent="0.25">
      <c r="A83" s="14">
        <v>321</v>
      </c>
      <c r="B83" s="5" t="s">
        <v>9</v>
      </c>
      <c r="C83" s="19">
        <f>SUM(C84:C84)</f>
        <v>68000</v>
      </c>
      <c r="D83" s="19">
        <f t="shared" ref="D83:F83" si="62">SUM(D84:D84)</f>
        <v>0</v>
      </c>
      <c r="E83" s="19">
        <f t="shared" si="62"/>
        <v>0</v>
      </c>
      <c r="F83" s="19">
        <f t="shared" si="62"/>
        <v>68000</v>
      </c>
    </row>
    <row r="84" spans="1:9" x14ac:dyDescent="0.25">
      <c r="A84" s="3">
        <v>3211</v>
      </c>
      <c r="B84" s="16" t="s">
        <v>10</v>
      </c>
      <c r="C84" s="18">
        <v>68000</v>
      </c>
      <c r="D84" s="17">
        <v>0</v>
      </c>
      <c r="E84" s="17">
        <v>0</v>
      </c>
      <c r="F84" s="17">
        <f t="shared" ref="F84" si="63">C84-D84+E84</f>
        <v>68000</v>
      </c>
    </row>
    <row r="85" spans="1:9" x14ac:dyDescent="0.25">
      <c r="A85" s="25">
        <v>323</v>
      </c>
      <c r="B85" s="26" t="s">
        <v>69</v>
      </c>
      <c r="C85" s="19">
        <f>SUM(C86:C88)</f>
        <v>63000</v>
      </c>
      <c r="D85" s="19">
        <f t="shared" ref="D85:F85" si="64">SUM(D86:D88)</f>
        <v>0</v>
      </c>
      <c r="E85" s="19">
        <f t="shared" si="64"/>
        <v>0</v>
      </c>
      <c r="F85" s="19">
        <f t="shared" si="64"/>
        <v>63000</v>
      </c>
    </row>
    <row r="86" spans="1:9" x14ac:dyDescent="0.25">
      <c r="A86" s="21">
        <v>3237</v>
      </c>
      <c r="B86" s="22" t="s">
        <v>27</v>
      </c>
      <c r="C86" s="18">
        <v>15000</v>
      </c>
      <c r="D86" s="17">
        <v>0</v>
      </c>
      <c r="E86" s="17">
        <v>0</v>
      </c>
      <c r="F86" s="17">
        <f t="shared" ref="F86" si="65">C86-D86+E86</f>
        <v>15000</v>
      </c>
    </row>
    <row r="87" spans="1:9" x14ac:dyDescent="0.25">
      <c r="A87" s="21">
        <v>3238</v>
      </c>
      <c r="B87" s="22" t="s">
        <v>63</v>
      </c>
      <c r="C87" s="18">
        <v>1000</v>
      </c>
      <c r="D87" s="17">
        <v>0</v>
      </c>
      <c r="E87" s="17">
        <v>0</v>
      </c>
      <c r="F87" s="17">
        <f t="shared" ref="F87:F88" si="66">C87-D87+E87</f>
        <v>1000</v>
      </c>
    </row>
    <row r="88" spans="1:9" x14ac:dyDescent="0.25">
      <c r="A88" s="21">
        <v>3239</v>
      </c>
      <c r="B88" s="22" t="s">
        <v>28</v>
      </c>
      <c r="C88" s="18">
        <v>47000</v>
      </c>
      <c r="D88" s="17">
        <v>0</v>
      </c>
      <c r="E88" s="17">
        <v>0</v>
      </c>
      <c r="F88" s="17">
        <f t="shared" si="66"/>
        <v>47000</v>
      </c>
    </row>
    <row r="89" spans="1:9" ht="25.5" x14ac:dyDescent="0.25">
      <c r="A89" s="25">
        <v>324</v>
      </c>
      <c r="B89" s="26" t="s">
        <v>29</v>
      </c>
      <c r="C89" s="19">
        <f>SUM(C90)</f>
        <v>187000</v>
      </c>
      <c r="D89" s="19">
        <f t="shared" ref="D89:F89" si="67">SUM(D90)</f>
        <v>0</v>
      </c>
      <c r="E89" s="19">
        <f t="shared" si="67"/>
        <v>0</v>
      </c>
      <c r="F89" s="19">
        <f t="shared" si="67"/>
        <v>187000</v>
      </c>
    </row>
    <row r="90" spans="1:9" x14ac:dyDescent="0.25">
      <c r="A90" s="21">
        <v>3241</v>
      </c>
      <c r="B90" s="22" t="s">
        <v>29</v>
      </c>
      <c r="C90" s="18">
        <v>187000</v>
      </c>
      <c r="D90" s="17">
        <v>0</v>
      </c>
      <c r="E90" s="17">
        <v>0</v>
      </c>
      <c r="F90" s="17">
        <f t="shared" ref="F90:F92" si="68">C90-D90+E90</f>
        <v>187000</v>
      </c>
    </row>
    <row r="91" spans="1:9" s="13" customFormat="1" ht="12.75" x14ac:dyDescent="0.2">
      <c r="A91" s="14">
        <v>329</v>
      </c>
      <c r="B91" s="5" t="s">
        <v>30</v>
      </c>
      <c r="C91" s="19">
        <f>SUM(C92)</f>
        <v>20000</v>
      </c>
      <c r="D91" s="19">
        <f t="shared" ref="D91:E91" si="69">SUM(D92)</f>
        <v>0</v>
      </c>
      <c r="E91" s="19">
        <f t="shared" si="69"/>
        <v>0</v>
      </c>
      <c r="F91" s="19">
        <f>SUM(F92)</f>
        <v>20000</v>
      </c>
      <c r="G91" s="41"/>
      <c r="H91" s="56"/>
    </row>
    <row r="92" spans="1:9" s="13" customFormat="1" ht="12.75" x14ac:dyDescent="0.2">
      <c r="A92" s="21">
        <v>3293</v>
      </c>
      <c r="B92" s="22" t="s">
        <v>33</v>
      </c>
      <c r="C92" s="18">
        <v>20000</v>
      </c>
      <c r="D92" s="17">
        <v>0</v>
      </c>
      <c r="E92" s="17">
        <v>0</v>
      </c>
      <c r="F92" s="17">
        <f t="shared" si="68"/>
        <v>20000</v>
      </c>
      <c r="G92" s="41"/>
    </row>
    <row r="93" spans="1:9" x14ac:dyDescent="0.25">
      <c r="A93" s="25">
        <v>361</v>
      </c>
      <c r="B93" s="26" t="s">
        <v>136</v>
      </c>
      <c r="C93" s="19">
        <f>SUM(C94)</f>
        <v>366000</v>
      </c>
      <c r="D93" s="19">
        <f t="shared" ref="D93:F93" si="70">SUM(D94)</f>
        <v>0</v>
      </c>
      <c r="E93" s="19">
        <f t="shared" si="70"/>
        <v>0</v>
      </c>
      <c r="F93" s="19">
        <f t="shared" si="70"/>
        <v>366000</v>
      </c>
    </row>
    <row r="94" spans="1:9" ht="16.5" x14ac:dyDescent="0.25">
      <c r="A94" s="21">
        <v>3611</v>
      </c>
      <c r="B94" s="75" t="s">
        <v>135</v>
      </c>
      <c r="C94" s="18">
        <v>366000</v>
      </c>
      <c r="D94" s="17">
        <v>0</v>
      </c>
      <c r="E94" s="17">
        <v>0</v>
      </c>
      <c r="F94" s="17">
        <f t="shared" ref="F94" si="71">C94-D94+E94</f>
        <v>366000</v>
      </c>
    </row>
    <row r="95" spans="1:9" x14ac:dyDescent="0.25">
      <c r="A95" s="25">
        <v>381</v>
      </c>
      <c r="B95" s="26" t="s">
        <v>70</v>
      </c>
      <c r="C95" s="19">
        <f>SUM(C96:C96)</f>
        <v>38000</v>
      </c>
      <c r="D95" s="19">
        <f t="shared" ref="D95:F95" si="72">SUM(D96:D96)</f>
        <v>0</v>
      </c>
      <c r="E95" s="19">
        <f t="shared" si="72"/>
        <v>0</v>
      </c>
      <c r="F95" s="19">
        <f t="shared" si="72"/>
        <v>38000</v>
      </c>
    </row>
    <row r="96" spans="1:9" ht="16.5" x14ac:dyDescent="0.25">
      <c r="A96" s="21">
        <v>3811</v>
      </c>
      <c r="B96" s="75" t="s">
        <v>39</v>
      </c>
      <c r="C96" s="18">
        <v>38000</v>
      </c>
      <c r="D96" s="17">
        <v>0</v>
      </c>
      <c r="E96" s="17">
        <v>0</v>
      </c>
      <c r="F96" s="17">
        <f t="shared" ref="F96" si="73">C96-D96+E96</f>
        <v>38000</v>
      </c>
    </row>
    <row r="97" spans="1:9" s="38" customFormat="1" ht="25.5" x14ac:dyDescent="0.25">
      <c r="A97" s="24" t="s">
        <v>144</v>
      </c>
      <c r="B97" s="11" t="s">
        <v>145</v>
      </c>
      <c r="C97" s="12">
        <f>C98</f>
        <v>0</v>
      </c>
      <c r="D97" s="12">
        <f t="shared" ref="D97:F97" si="74">D98</f>
        <v>0</v>
      </c>
      <c r="E97" s="12">
        <f t="shared" si="74"/>
        <v>362000</v>
      </c>
      <c r="F97" s="12">
        <f t="shared" si="74"/>
        <v>362000</v>
      </c>
      <c r="I97" s="76"/>
    </row>
    <row r="98" spans="1:9" s="38" customFormat="1" x14ac:dyDescent="0.25">
      <c r="A98" s="98" t="s">
        <v>58</v>
      </c>
      <c r="B98" s="98"/>
      <c r="C98" s="29">
        <f>C99+C101+C103+C105+C108+C110</f>
        <v>0</v>
      </c>
      <c r="D98" s="29">
        <f t="shared" ref="D98:F98" si="75">D99+D101+D103+D105+D108+D110</f>
        <v>0</v>
      </c>
      <c r="E98" s="29">
        <f t="shared" si="75"/>
        <v>362000</v>
      </c>
      <c r="F98" s="29">
        <f t="shared" si="75"/>
        <v>362000</v>
      </c>
    </row>
    <row r="99" spans="1:9" s="38" customFormat="1" x14ac:dyDescent="0.25">
      <c r="A99" s="42">
        <v>311</v>
      </c>
      <c r="B99" s="57" t="s">
        <v>85</v>
      </c>
      <c r="C99" s="15">
        <f>SUM(C100:C100)</f>
        <v>0</v>
      </c>
      <c r="D99" s="15">
        <f t="shared" ref="D99:F103" si="76">SUM(D100:D100)</f>
        <v>0</v>
      </c>
      <c r="E99" s="15">
        <f t="shared" si="76"/>
        <v>190000</v>
      </c>
      <c r="F99" s="15">
        <f t="shared" si="76"/>
        <v>190000</v>
      </c>
    </row>
    <row r="100" spans="1:9" s="38" customFormat="1" x14ac:dyDescent="0.25">
      <c r="A100" s="43">
        <v>3111</v>
      </c>
      <c r="B100" s="16" t="s">
        <v>3</v>
      </c>
      <c r="C100" s="17">
        <v>0</v>
      </c>
      <c r="D100" s="17">
        <v>0</v>
      </c>
      <c r="E100" s="17">
        <v>190000</v>
      </c>
      <c r="F100" s="17">
        <f t="shared" ref="F100" si="77">C100-D100+E100</f>
        <v>190000</v>
      </c>
    </row>
    <row r="101" spans="1:9" s="38" customFormat="1" x14ac:dyDescent="0.25">
      <c r="A101" s="42">
        <v>313</v>
      </c>
      <c r="B101" s="57" t="s">
        <v>86</v>
      </c>
      <c r="C101" s="15">
        <f>SUM(C102:C102)</f>
        <v>0</v>
      </c>
      <c r="D101" s="15">
        <f t="shared" si="76"/>
        <v>0</v>
      </c>
      <c r="E101" s="15">
        <f t="shared" si="76"/>
        <v>31000</v>
      </c>
      <c r="F101" s="15">
        <f t="shared" si="76"/>
        <v>31000</v>
      </c>
    </row>
    <row r="102" spans="1:9" s="38" customFormat="1" x14ac:dyDescent="0.25">
      <c r="A102" s="43">
        <v>3132</v>
      </c>
      <c r="B102" s="16" t="s">
        <v>87</v>
      </c>
      <c r="C102" s="17">
        <v>0</v>
      </c>
      <c r="D102" s="17">
        <v>0</v>
      </c>
      <c r="E102" s="17">
        <v>31000</v>
      </c>
      <c r="F102" s="17">
        <f t="shared" ref="F102" si="78">C102-D102+E102</f>
        <v>31000</v>
      </c>
    </row>
    <row r="103" spans="1:9" s="38" customFormat="1" x14ac:dyDescent="0.25">
      <c r="A103" s="42">
        <v>321</v>
      </c>
      <c r="B103" s="57" t="s">
        <v>9</v>
      </c>
      <c r="C103" s="15">
        <f>SUM(C104:C104)</f>
        <v>0</v>
      </c>
      <c r="D103" s="15">
        <f t="shared" si="76"/>
        <v>0</v>
      </c>
      <c r="E103" s="15">
        <f t="shared" si="76"/>
        <v>58000</v>
      </c>
      <c r="F103" s="15">
        <f t="shared" si="76"/>
        <v>58000</v>
      </c>
    </row>
    <row r="104" spans="1:9" s="38" customFormat="1" x14ac:dyDescent="0.25">
      <c r="A104" s="43">
        <v>3211</v>
      </c>
      <c r="B104" s="16" t="s">
        <v>10</v>
      </c>
      <c r="C104" s="17">
        <v>0</v>
      </c>
      <c r="D104" s="17">
        <v>0</v>
      </c>
      <c r="E104" s="17">
        <v>58000</v>
      </c>
      <c r="F104" s="17">
        <f t="shared" ref="F104" si="79">C104-D104+E104</f>
        <v>58000</v>
      </c>
    </row>
    <row r="105" spans="1:9" s="38" customFormat="1" x14ac:dyDescent="0.25">
      <c r="A105" s="42">
        <v>323</v>
      </c>
      <c r="B105" s="57" t="s">
        <v>69</v>
      </c>
      <c r="C105" s="15">
        <f>SUM(C106:C107)</f>
        <v>0</v>
      </c>
      <c r="D105" s="15">
        <f t="shared" ref="D105:F105" si="80">SUM(D106:D107)</f>
        <v>0</v>
      </c>
      <c r="E105" s="15">
        <f t="shared" si="80"/>
        <v>35000</v>
      </c>
      <c r="F105" s="15">
        <f t="shared" si="80"/>
        <v>35000</v>
      </c>
    </row>
    <row r="106" spans="1:9" s="38" customFormat="1" x14ac:dyDescent="0.25">
      <c r="A106" s="43">
        <v>3233</v>
      </c>
      <c r="B106" s="22" t="s">
        <v>23</v>
      </c>
      <c r="C106" s="17">
        <v>0</v>
      </c>
      <c r="D106" s="17">
        <v>0</v>
      </c>
      <c r="E106" s="17">
        <v>10000</v>
      </c>
      <c r="F106" s="17">
        <f t="shared" ref="F106:F107" si="81">C106-D106+E106</f>
        <v>10000</v>
      </c>
    </row>
    <row r="107" spans="1:9" s="78" customFormat="1" ht="12.75" x14ac:dyDescent="0.2">
      <c r="A107" s="43">
        <v>3237</v>
      </c>
      <c r="B107" s="16" t="s">
        <v>27</v>
      </c>
      <c r="C107" s="17">
        <v>0</v>
      </c>
      <c r="D107" s="17">
        <v>0</v>
      </c>
      <c r="E107" s="17">
        <v>25000</v>
      </c>
      <c r="F107" s="17">
        <f t="shared" si="81"/>
        <v>25000</v>
      </c>
      <c r="G107" s="73"/>
      <c r="H107" s="36"/>
    </row>
    <row r="108" spans="1:9" s="78" customFormat="1" ht="12.75" x14ac:dyDescent="0.2">
      <c r="A108" s="42">
        <v>329</v>
      </c>
      <c r="B108" s="57" t="s">
        <v>30</v>
      </c>
      <c r="C108" s="15">
        <f>SUM(C109:C109)</f>
        <v>0</v>
      </c>
      <c r="D108" s="15">
        <f t="shared" ref="D108:F108" si="82">SUM(D109:D109)</f>
        <v>0</v>
      </c>
      <c r="E108" s="15">
        <f t="shared" si="82"/>
        <v>5000</v>
      </c>
      <c r="F108" s="15">
        <f t="shared" si="82"/>
        <v>5000</v>
      </c>
      <c r="G108" s="73"/>
    </row>
    <row r="109" spans="1:9" s="38" customFormat="1" x14ac:dyDescent="0.25">
      <c r="A109" s="43">
        <v>3293</v>
      </c>
      <c r="B109" s="22" t="s">
        <v>33</v>
      </c>
      <c r="C109" s="17">
        <v>0</v>
      </c>
      <c r="D109" s="17">
        <v>0</v>
      </c>
      <c r="E109" s="17">
        <v>5000</v>
      </c>
      <c r="F109" s="17">
        <f t="shared" ref="F109" si="83">C109-D109+E109</f>
        <v>5000</v>
      </c>
    </row>
    <row r="110" spans="1:9" s="38" customFormat="1" x14ac:dyDescent="0.25">
      <c r="A110" s="42">
        <v>422</v>
      </c>
      <c r="B110" s="57" t="s">
        <v>88</v>
      </c>
      <c r="C110" s="15">
        <f>SUM(C111:C111)</f>
        <v>0</v>
      </c>
      <c r="D110" s="15">
        <f t="shared" ref="D110:F110" si="84">SUM(D111:D111)</f>
        <v>0</v>
      </c>
      <c r="E110" s="15">
        <f t="shared" si="84"/>
        <v>43000</v>
      </c>
      <c r="F110" s="15">
        <f t="shared" si="84"/>
        <v>43000</v>
      </c>
    </row>
    <row r="111" spans="1:9" s="38" customFormat="1" x14ac:dyDescent="0.25">
      <c r="A111" s="43">
        <v>4221</v>
      </c>
      <c r="B111" s="16" t="s">
        <v>117</v>
      </c>
      <c r="C111" s="17">
        <v>0</v>
      </c>
      <c r="D111" s="17">
        <v>0</v>
      </c>
      <c r="E111" s="17">
        <v>43000</v>
      </c>
      <c r="F111" s="17">
        <f t="shared" ref="F111" si="85">C111-D111+E111</f>
        <v>43000</v>
      </c>
    </row>
    <row r="112" spans="1:9" x14ac:dyDescent="0.25">
      <c r="A112" s="34" t="s">
        <v>129</v>
      </c>
      <c r="B112" s="35" t="s">
        <v>130</v>
      </c>
      <c r="C112" s="9">
        <f>C113</f>
        <v>2593000</v>
      </c>
      <c r="D112" s="9">
        <f t="shared" ref="D112:F112" si="86">D113</f>
        <v>0</v>
      </c>
      <c r="E112" s="9">
        <f t="shared" si="86"/>
        <v>879</v>
      </c>
      <c r="F112" s="9">
        <f t="shared" si="86"/>
        <v>2593879</v>
      </c>
      <c r="I112" s="1"/>
    </row>
    <row r="113" spans="1:11" ht="18" customHeight="1" x14ac:dyDescent="0.25">
      <c r="A113" s="24" t="s">
        <v>132</v>
      </c>
      <c r="B113" s="11" t="s">
        <v>1</v>
      </c>
      <c r="C113" s="12">
        <f>C114+C133+C152</f>
        <v>2593000</v>
      </c>
      <c r="D113" s="12">
        <f t="shared" ref="D113:F113" si="87">D114+D133+D152</f>
        <v>0</v>
      </c>
      <c r="E113" s="12">
        <f t="shared" si="87"/>
        <v>879</v>
      </c>
      <c r="F113" s="12">
        <f t="shared" si="87"/>
        <v>2593879</v>
      </c>
      <c r="K113" s="1"/>
    </row>
    <row r="114" spans="1:11" x14ac:dyDescent="0.25">
      <c r="A114" s="98" t="s">
        <v>56</v>
      </c>
      <c r="B114" s="98"/>
      <c r="C114" s="29">
        <f>C115+C117+C124+C128+C130</f>
        <v>321000</v>
      </c>
      <c r="D114" s="29">
        <f t="shared" ref="D114:F114" si="88">D115+D117+D124+D128+D130</f>
        <v>0</v>
      </c>
      <c r="E114" s="29">
        <f t="shared" si="88"/>
        <v>0</v>
      </c>
      <c r="F114" s="29">
        <f t="shared" si="88"/>
        <v>321000</v>
      </c>
      <c r="K114" s="1"/>
    </row>
    <row r="115" spans="1:11" x14ac:dyDescent="0.25">
      <c r="A115" s="14">
        <v>321</v>
      </c>
      <c r="B115" s="5" t="s">
        <v>9</v>
      </c>
      <c r="C115" s="19">
        <f t="shared" ref="C115:F115" si="89">SUM(C116)</f>
        <v>6000</v>
      </c>
      <c r="D115" s="19">
        <f t="shared" si="89"/>
        <v>0</v>
      </c>
      <c r="E115" s="19">
        <f t="shared" si="89"/>
        <v>0</v>
      </c>
      <c r="F115" s="19">
        <f t="shared" si="89"/>
        <v>6000</v>
      </c>
      <c r="H115" s="38"/>
      <c r="I115" s="1"/>
    </row>
    <row r="116" spans="1:11" x14ac:dyDescent="0.25">
      <c r="A116" s="3">
        <v>3213</v>
      </c>
      <c r="B116" s="16" t="s">
        <v>116</v>
      </c>
      <c r="C116" s="18">
        <v>6000</v>
      </c>
      <c r="D116" s="17">
        <v>0</v>
      </c>
      <c r="E116" s="17">
        <v>0</v>
      </c>
      <c r="F116" s="17">
        <f>C116-D116+E116</f>
        <v>6000</v>
      </c>
      <c r="H116" s="38"/>
      <c r="I116" s="1"/>
    </row>
    <row r="117" spans="1:11" x14ac:dyDescent="0.25">
      <c r="A117" s="14">
        <v>322</v>
      </c>
      <c r="B117" s="5" t="s">
        <v>89</v>
      </c>
      <c r="C117" s="19">
        <f>SUM(C118:C123)</f>
        <v>45000</v>
      </c>
      <c r="D117" s="19">
        <f t="shared" ref="D117:F117" si="90">SUM(D118:D123)</f>
        <v>0</v>
      </c>
      <c r="E117" s="19">
        <f t="shared" si="90"/>
        <v>0</v>
      </c>
      <c r="F117" s="19">
        <f t="shared" si="90"/>
        <v>45000</v>
      </c>
      <c r="H117" s="38"/>
      <c r="I117" s="1"/>
    </row>
    <row r="118" spans="1:11" x14ac:dyDescent="0.25">
      <c r="A118" s="3">
        <v>3221</v>
      </c>
      <c r="B118" s="16" t="s">
        <v>14</v>
      </c>
      <c r="C118" s="17">
        <v>5000</v>
      </c>
      <c r="D118" s="17">
        <v>0</v>
      </c>
      <c r="E118" s="17">
        <v>0</v>
      </c>
      <c r="F118" s="17">
        <f>C118-D118+E118</f>
        <v>5000</v>
      </c>
      <c r="H118" s="38"/>
      <c r="I118" s="1"/>
    </row>
    <row r="119" spans="1:11" x14ac:dyDescent="0.25">
      <c r="A119" s="3">
        <v>3222</v>
      </c>
      <c r="B119" s="16" t="s">
        <v>15</v>
      </c>
      <c r="C119" s="17">
        <v>20000</v>
      </c>
      <c r="D119" s="17">
        <v>0</v>
      </c>
      <c r="E119" s="17">
        <v>0</v>
      </c>
      <c r="F119" s="17">
        <f t="shared" ref="F119:F123" si="91">C119-D119+E119</f>
        <v>20000</v>
      </c>
      <c r="H119" s="38"/>
      <c r="I119" s="1"/>
    </row>
    <row r="120" spans="1:11" x14ac:dyDescent="0.25">
      <c r="A120" s="3">
        <v>3223</v>
      </c>
      <c r="B120" s="16" t="s">
        <v>16</v>
      </c>
      <c r="C120" s="17">
        <v>6000</v>
      </c>
      <c r="D120" s="17">
        <v>0</v>
      </c>
      <c r="E120" s="17">
        <v>0</v>
      </c>
      <c r="F120" s="17">
        <f t="shared" si="91"/>
        <v>6000</v>
      </c>
      <c r="H120" s="38"/>
    </row>
    <row r="121" spans="1:11" x14ac:dyDescent="0.25">
      <c r="A121" s="3">
        <v>3224</v>
      </c>
      <c r="B121" s="16" t="s">
        <v>73</v>
      </c>
      <c r="C121" s="17">
        <v>5000</v>
      </c>
      <c r="D121" s="17">
        <v>0</v>
      </c>
      <c r="E121" s="17">
        <v>0</v>
      </c>
      <c r="F121" s="17">
        <f t="shared" si="91"/>
        <v>5000</v>
      </c>
      <c r="H121" s="38"/>
    </row>
    <row r="122" spans="1:11" x14ac:dyDescent="0.25">
      <c r="A122" s="3">
        <v>3225</v>
      </c>
      <c r="B122" s="16" t="s">
        <v>18</v>
      </c>
      <c r="C122" s="17">
        <v>3000</v>
      </c>
      <c r="D122" s="17">
        <v>0</v>
      </c>
      <c r="E122" s="17">
        <v>0</v>
      </c>
      <c r="F122" s="17">
        <f t="shared" si="91"/>
        <v>3000</v>
      </c>
      <c r="H122" s="38"/>
    </row>
    <row r="123" spans="1:11" x14ac:dyDescent="0.25">
      <c r="A123" s="3">
        <v>3227</v>
      </c>
      <c r="B123" s="16" t="s">
        <v>19</v>
      </c>
      <c r="C123" s="17">
        <v>6000</v>
      </c>
      <c r="D123" s="17">
        <v>0</v>
      </c>
      <c r="E123" s="17">
        <v>0</v>
      </c>
      <c r="F123" s="17">
        <f t="shared" si="91"/>
        <v>6000</v>
      </c>
      <c r="H123" s="38"/>
    </row>
    <row r="124" spans="1:11" x14ac:dyDescent="0.25">
      <c r="A124" s="14">
        <v>323</v>
      </c>
      <c r="B124" s="5" t="s">
        <v>69</v>
      </c>
      <c r="C124" s="19">
        <f>SUM(C125:C127)</f>
        <v>121000</v>
      </c>
      <c r="D124" s="19">
        <f>SUM(D125:D127)</f>
        <v>0</v>
      </c>
      <c r="E124" s="19">
        <f>SUM(E125:E127)</f>
        <v>0</v>
      </c>
      <c r="F124" s="19">
        <f>SUM(F125:F127)</f>
        <v>121000</v>
      </c>
      <c r="H124" s="38"/>
    </row>
    <row r="125" spans="1:11" x14ac:dyDescent="0.25">
      <c r="A125" s="3">
        <v>3232</v>
      </c>
      <c r="B125" s="16" t="s">
        <v>22</v>
      </c>
      <c r="C125" s="17">
        <v>50000</v>
      </c>
      <c r="D125" s="17">
        <v>0</v>
      </c>
      <c r="E125" s="17">
        <v>0</v>
      </c>
      <c r="F125" s="17">
        <f t="shared" ref="F125:F127" si="92">C125-D125+E125</f>
        <v>50000</v>
      </c>
      <c r="H125" s="38"/>
    </row>
    <row r="126" spans="1:11" x14ac:dyDescent="0.25">
      <c r="A126" s="3">
        <v>3237</v>
      </c>
      <c r="B126" s="16" t="s">
        <v>27</v>
      </c>
      <c r="C126" s="17">
        <v>8000</v>
      </c>
      <c r="D126" s="17">
        <v>0</v>
      </c>
      <c r="E126" s="17">
        <v>0</v>
      </c>
      <c r="F126" s="17">
        <f t="shared" si="92"/>
        <v>8000</v>
      </c>
      <c r="H126" s="38"/>
    </row>
    <row r="127" spans="1:11" x14ac:dyDescent="0.25">
      <c r="A127" s="3">
        <v>3239</v>
      </c>
      <c r="B127" s="16" t="s">
        <v>28</v>
      </c>
      <c r="C127" s="17">
        <v>63000</v>
      </c>
      <c r="D127" s="17">
        <v>0</v>
      </c>
      <c r="E127" s="17">
        <v>0</v>
      </c>
      <c r="F127" s="17">
        <f t="shared" si="92"/>
        <v>63000</v>
      </c>
      <c r="H127" s="38"/>
    </row>
    <row r="128" spans="1:11" x14ac:dyDescent="0.25">
      <c r="A128" s="14">
        <v>329</v>
      </c>
      <c r="B128" s="5" t="s">
        <v>30</v>
      </c>
      <c r="C128" s="19">
        <f t="shared" ref="C128:F128" si="93">C129</f>
        <v>4000</v>
      </c>
      <c r="D128" s="19">
        <f t="shared" si="93"/>
        <v>0</v>
      </c>
      <c r="E128" s="19">
        <f t="shared" si="93"/>
        <v>0</v>
      </c>
      <c r="F128" s="19">
        <f t="shared" si="93"/>
        <v>4000</v>
      </c>
      <c r="H128" s="38"/>
    </row>
    <row r="129" spans="1:8" x14ac:dyDescent="0.25">
      <c r="A129" s="3">
        <v>3295</v>
      </c>
      <c r="B129" s="16" t="s">
        <v>35</v>
      </c>
      <c r="C129" s="18">
        <v>4000</v>
      </c>
      <c r="D129" s="17">
        <v>0</v>
      </c>
      <c r="E129" s="17">
        <v>0</v>
      </c>
      <c r="F129" s="17">
        <f t="shared" ref="F129" si="94">C129-D129+E129</f>
        <v>4000</v>
      </c>
      <c r="H129" s="38"/>
    </row>
    <row r="130" spans="1:8" s="55" customFormat="1" x14ac:dyDescent="0.25">
      <c r="A130" s="14">
        <v>422</v>
      </c>
      <c r="B130" s="5" t="s">
        <v>88</v>
      </c>
      <c r="C130" s="19">
        <f>SUM(C131:C132)</f>
        <v>145000</v>
      </c>
      <c r="D130" s="19">
        <f>SUM(D131:D132)</f>
        <v>0</v>
      </c>
      <c r="E130" s="19">
        <f>SUM(E131:E132)</f>
        <v>0</v>
      </c>
      <c r="F130" s="19">
        <f>SUM(F131:F132)</f>
        <v>145000</v>
      </c>
      <c r="H130" s="74"/>
    </row>
    <row r="131" spans="1:8" s="55" customFormat="1" x14ac:dyDescent="0.25">
      <c r="A131" s="3">
        <v>4221</v>
      </c>
      <c r="B131" s="16" t="s">
        <v>117</v>
      </c>
      <c r="C131" s="17">
        <v>20000</v>
      </c>
      <c r="D131" s="17">
        <v>0</v>
      </c>
      <c r="E131" s="17">
        <v>0</v>
      </c>
      <c r="F131" s="17">
        <f t="shared" ref="F131:F132" si="95">C131-D131+E131</f>
        <v>20000</v>
      </c>
      <c r="H131" s="74"/>
    </row>
    <row r="132" spans="1:8" x14ac:dyDescent="0.25">
      <c r="A132" s="3">
        <v>4225</v>
      </c>
      <c r="B132" s="16" t="s">
        <v>97</v>
      </c>
      <c r="C132" s="17">
        <v>125000</v>
      </c>
      <c r="D132" s="17">
        <v>0</v>
      </c>
      <c r="E132" s="17">
        <v>0</v>
      </c>
      <c r="F132" s="17">
        <f t="shared" si="95"/>
        <v>125000</v>
      </c>
      <c r="H132" s="38"/>
    </row>
    <row r="133" spans="1:8" x14ac:dyDescent="0.25">
      <c r="A133" s="98" t="s">
        <v>57</v>
      </c>
      <c r="B133" s="98"/>
      <c r="C133" s="29">
        <f>C134+C141+C145+C147+C150+C136</f>
        <v>2035000</v>
      </c>
      <c r="D133" s="29">
        <f t="shared" ref="D133:F133" si="96">D134+D141+D145+D147+D150+D136</f>
        <v>0</v>
      </c>
      <c r="E133" s="29">
        <f t="shared" si="96"/>
        <v>879</v>
      </c>
      <c r="F133" s="29">
        <f t="shared" si="96"/>
        <v>2035879</v>
      </c>
      <c r="H133" s="38"/>
    </row>
    <row r="134" spans="1:8" x14ac:dyDescent="0.25">
      <c r="A134" s="61">
        <v>321</v>
      </c>
      <c r="B134" s="62" t="s">
        <v>9</v>
      </c>
      <c r="C134" s="63">
        <f>SUM(C135)</f>
        <v>60000</v>
      </c>
      <c r="D134" s="63">
        <f t="shared" ref="D134:F134" si="97">SUM(D135)</f>
        <v>0</v>
      </c>
      <c r="E134" s="63">
        <f t="shared" si="97"/>
        <v>0</v>
      </c>
      <c r="F134" s="63">
        <f t="shared" si="97"/>
        <v>60000</v>
      </c>
      <c r="H134" s="38"/>
    </row>
    <row r="135" spans="1:8" ht="16.5" x14ac:dyDescent="0.25">
      <c r="A135" s="64">
        <v>3213</v>
      </c>
      <c r="B135" s="75" t="s">
        <v>12</v>
      </c>
      <c r="C135" s="17">
        <v>60000</v>
      </c>
      <c r="D135" s="17">
        <v>0</v>
      </c>
      <c r="E135" s="17">
        <v>0</v>
      </c>
      <c r="F135" s="17">
        <f t="shared" ref="F135:F140" si="98">C135-D135+E135</f>
        <v>60000</v>
      </c>
      <c r="H135" s="38"/>
    </row>
    <row r="136" spans="1:8" x14ac:dyDescent="0.25">
      <c r="A136" s="61">
        <v>322</v>
      </c>
      <c r="B136" s="62" t="s">
        <v>89</v>
      </c>
      <c r="C136" s="63">
        <f>SUM(C137:C140)</f>
        <v>133000</v>
      </c>
      <c r="D136" s="63">
        <f t="shared" ref="D136:F136" si="99">SUM(D137:D140)</f>
        <v>0</v>
      </c>
      <c r="E136" s="63">
        <f t="shared" si="99"/>
        <v>879</v>
      </c>
      <c r="F136" s="63">
        <f t="shared" si="99"/>
        <v>133879</v>
      </c>
      <c r="H136" s="38"/>
    </row>
    <row r="137" spans="1:8" x14ac:dyDescent="0.25">
      <c r="A137" s="64">
        <v>3221</v>
      </c>
      <c r="B137" s="65" t="s">
        <v>14</v>
      </c>
      <c r="C137" s="17">
        <v>3000</v>
      </c>
      <c r="D137" s="17">
        <v>0</v>
      </c>
      <c r="E137" s="17">
        <v>0</v>
      </c>
      <c r="F137" s="17">
        <f t="shared" si="98"/>
        <v>3000</v>
      </c>
      <c r="H137" s="38"/>
    </row>
    <row r="138" spans="1:8" x14ac:dyDescent="0.25">
      <c r="A138" s="64">
        <v>3223</v>
      </c>
      <c r="B138" s="65" t="s">
        <v>16</v>
      </c>
      <c r="C138" s="17">
        <v>35000</v>
      </c>
      <c r="D138" s="17">
        <v>0</v>
      </c>
      <c r="E138" s="17">
        <v>879</v>
      </c>
      <c r="F138" s="17">
        <f t="shared" si="98"/>
        <v>35879</v>
      </c>
      <c r="H138" s="38"/>
    </row>
    <row r="139" spans="1:8" x14ac:dyDescent="0.25">
      <c r="A139" s="64">
        <v>3225</v>
      </c>
      <c r="B139" s="65" t="s">
        <v>18</v>
      </c>
      <c r="C139" s="17">
        <v>45000</v>
      </c>
      <c r="D139" s="17">
        <v>0</v>
      </c>
      <c r="E139" s="17">
        <v>0</v>
      </c>
      <c r="F139" s="17">
        <f t="shared" si="98"/>
        <v>45000</v>
      </c>
      <c r="H139" s="38"/>
    </row>
    <row r="140" spans="1:8" x14ac:dyDescent="0.25">
      <c r="A140" s="64">
        <v>3227</v>
      </c>
      <c r="B140" s="65" t="s">
        <v>19</v>
      </c>
      <c r="C140" s="17">
        <v>50000</v>
      </c>
      <c r="D140" s="17">
        <v>0</v>
      </c>
      <c r="E140" s="17">
        <v>0</v>
      </c>
      <c r="F140" s="17">
        <f t="shared" si="98"/>
        <v>50000</v>
      </c>
      <c r="H140" s="38"/>
    </row>
    <row r="141" spans="1:8" x14ac:dyDescent="0.25">
      <c r="A141" s="25">
        <v>323</v>
      </c>
      <c r="B141" s="5" t="s">
        <v>69</v>
      </c>
      <c r="C141" s="63">
        <f>SUM(C142:C144)</f>
        <v>1422000</v>
      </c>
      <c r="D141" s="63">
        <f t="shared" ref="D141:F141" si="100">SUM(D142:D144)</f>
        <v>0</v>
      </c>
      <c r="E141" s="63">
        <f t="shared" si="100"/>
        <v>0</v>
      </c>
      <c r="F141" s="63">
        <f t="shared" si="100"/>
        <v>1422000</v>
      </c>
      <c r="H141" s="38"/>
    </row>
    <row r="142" spans="1:8" x14ac:dyDescent="0.25">
      <c r="A142" s="21">
        <v>3232</v>
      </c>
      <c r="B142" s="22" t="s">
        <v>22</v>
      </c>
      <c r="C142" s="17">
        <v>265000</v>
      </c>
      <c r="D142" s="17">
        <v>0</v>
      </c>
      <c r="E142" s="17">
        <v>0</v>
      </c>
      <c r="F142" s="17">
        <f t="shared" ref="F142:F144" si="101">C142-D142+E142</f>
        <v>265000</v>
      </c>
      <c r="H142" s="38"/>
    </row>
    <row r="143" spans="1:8" x14ac:dyDescent="0.25">
      <c r="A143" s="3">
        <v>3235</v>
      </c>
      <c r="B143" s="16" t="s">
        <v>25</v>
      </c>
      <c r="C143" s="17">
        <v>200000</v>
      </c>
      <c r="D143" s="17">
        <v>0</v>
      </c>
      <c r="E143" s="17">
        <v>0</v>
      </c>
      <c r="F143" s="17">
        <f t="shared" si="101"/>
        <v>200000</v>
      </c>
      <c r="H143" s="38"/>
    </row>
    <row r="144" spans="1:8" x14ac:dyDescent="0.25">
      <c r="A144" s="3">
        <v>3237</v>
      </c>
      <c r="B144" s="16" t="s">
        <v>27</v>
      </c>
      <c r="C144" s="17">
        <v>957000</v>
      </c>
      <c r="D144" s="17">
        <v>0</v>
      </c>
      <c r="E144" s="17">
        <v>0</v>
      </c>
      <c r="F144" s="17">
        <f t="shared" si="101"/>
        <v>957000</v>
      </c>
      <c r="H144" s="38"/>
    </row>
    <row r="145" spans="1:11" x14ac:dyDescent="0.25">
      <c r="A145" s="14">
        <v>329</v>
      </c>
      <c r="B145" s="5" t="s">
        <v>30</v>
      </c>
      <c r="C145" s="63">
        <f t="shared" ref="C145:F145" si="102">SUM(C146)</f>
        <v>10000</v>
      </c>
      <c r="D145" s="63">
        <f t="shared" si="102"/>
        <v>0</v>
      </c>
      <c r="E145" s="63">
        <f t="shared" si="102"/>
        <v>0</v>
      </c>
      <c r="F145" s="63">
        <f t="shared" si="102"/>
        <v>10000</v>
      </c>
      <c r="H145" s="38"/>
    </row>
    <row r="146" spans="1:11" x14ac:dyDescent="0.25">
      <c r="A146" s="21">
        <v>3293</v>
      </c>
      <c r="B146" s="22" t="s">
        <v>33</v>
      </c>
      <c r="C146" s="18">
        <v>10000</v>
      </c>
      <c r="D146" s="17">
        <v>0</v>
      </c>
      <c r="E146" s="17">
        <v>0</v>
      </c>
      <c r="F146" s="17">
        <f t="shared" ref="F146" si="103">C146-D146+E146</f>
        <v>10000</v>
      </c>
      <c r="H146" s="38"/>
    </row>
    <row r="147" spans="1:11" x14ac:dyDescent="0.25">
      <c r="A147" s="25">
        <v>422</v>
      </c>
      <c r="B147" s="5" t="s">
        <v>88</v>
      </c>
      <c r="C147" s="63">
        <f>SUM(C148:C149)</f>
        <v>160000</v>
      </c>
      <c r="D147" s="63">
        <f t="shared" ref="D147:F147" si="104">SUM(D148:D149)</f>
        <v>0</v>
      </c>
      <c r="E147" s="63">
        <f t="shared" si="104"/>
        <v>0</v>
      </c>
      <c r="F147" s="63">
        <f t="shared" si="104"/>
        <v>160000</v>
      </c>
      <c r="H147" s="38"/>
    </row>
    <row r="148" spans="1:11" x14ac:dyDescent="0.25">
      <c r="A148" s="21">
        <v>4221</v>
      </c>
      <c r="B148" s="22" t="s">
        <v>117</v>
      </c>
      <c r="C148" s="17">
        <v>40000</v>
      </c>
      <c r="D148" s="17">
        <v>0</v>
      </c>
      <c r="E148" s="17">
        <v>0</v>
      </c>
      <c r="F148" s="17">
        <f t="shared" ref="F148" si="105">C148-D148+E148</f>
        <v>40000</v>
      </c>
      <c r="H148" s="38"/>
    </row>
    <row r="149" spans="1:11" x14ac:dyDescent="0.25">
      <c r="A149" s="21">
        <v>4223</v>
      </c>
      <c r="B149" s="22" t="s">
        <v>44</v>
      </c>
      <c r="C149" s="17">
        <v>120000</v>
      </c>
      <c r="D149" s="17">
        <v>0</v>
      </c>
      <c r="E149" s="17">
        <v>0</v>
      </c>
      <c r="F149" s="17">
        <f t="shared" ref="F149" si="106">C149-D149+E149</f>
        <v>120000</v>
      </c>
      <c r="H149" s="38"/>
    </row>
    <row r="150" spans="1:11" x14ac:dyDescent="0.25">
      <c r="A150" s="25">
        <v>423</v>
      </c>
      <c r="B150" s="5" t="s">
        <v>46</v>
      </c>
      <c r="C150" s="63">
        <f>SUM(C151)</f>
        <v>250000</v>
      </c>
      <c r="D150" s="63">
        <f t="shared" ref="D150:F150" si="107">SUM(D151)</f>
        <v>0</v>
      </c>
      <c r="E150" s="63">
        <f t="shared" si="107"/>
        <v>0</v>
      </c>
      <c r="F150" s="63">
        <f t="shared" si="107"/>
        <v>250000</v>
      </c>
      <c r="H150" s="38"/>
    </row>
    <row r="151" spans="1:11" ht="16.5" x14ac:dyDescent="0.25">
      <c r="A151" s="21">
        <v>4231</v>
      </c>
      <c r="B151" s="75" t="s">
        <v>47</v>
      </c>
      <c r="C151" s="17">
        <v>250000</v>
      </c>
      <c r="D151" s="17">
        <v>0</v>
      </c>
      <c r="E151" s="17">
        <v>0</v>
      </c>
      <c r="F151" s="17">
        <f t="shared" ref="F151" si="108">C151-D151+E151</f>
        <v>250000</v>
      </c>
      <c r="H151" s="38"/>
    </row>
    <row r="152" spans="1:11" x14ac:dyDescent="0.25">
      <c r="A152" s="98" t="s">
        <v>143</v>
      </c>
      <c r="B152" s="98"/>
      <c r="C152" s="29">
        <f>C153+C155+C162+C166+C168</f>
        <v>237000</v>
      </c>
      <c r="D152" s="29">
        <f t="shared" ref="D152:F152" si="109">D153+D155+D162+D166+D168</f>
        <v>0</v>
      </c>
      <c r="E152" s="29">
        <f t="shared" si="109"/>
        <v>0</v>
      </c>
      <c r="F152" s="29">
        <f t="shared" si="109"/>
        <v>237000</v>
      </c>
      <c r="K152" s="1"/>
    </row>
    <row r="153" spans="1:11" x14ac:dyDescent="0.25">
      <c r="A153" s="14">
        <v>323</v>
      </c>
      <c r="B153" s="5" t="s">
        <v>69</v>
      </c>
      <c r="C153" s="19">
        <f t="shared" ref="C153:F153" si="110">SUM(C154)</f>
        <v>237000</v>
      </c>
      <c r="D153" s="19">
        <f t="shared" si="110"/>
        <v>0</v>
      </c>
      <c r="E153" s="19">
        <f t="shared" si="110"/>
        <v>0</v>
      </c>
      <c r="F153" s="19">
        <f t="shared" si="110"/>
        <v>237000</v>
      </c>
      <c r="H153" s="38"/>
      <c r="I153" s="1"/>
    </row>
    <row r="154" spans="1:11" x14ac:dyDescent="0.25">
      <c r="A154" s="3">
        <v>3239</v>
      </c>
      <c r="B154" s="16" t="s">
        <v>28</v>
      </c>
      <c r="C154" s="18">
        <v>237000</v>
      </c>
      <c r="D154" s="17">
        <v>0</v>
      </c>
      <c r="E154" s="17">
        <v>0</v>
      </c>
      <c r="F154" s="17">
        <f>C154-D154+E154</f>
        <v>237000</v>
      </c>
      <c r="H154" s="38"/>
      <c r="I154" s="1"/>
    </row>
    <row r="155" spans="1:11" x14ac:dyDescent="0.25">
      <c r="G155" s="1"/>
      <c r="H155" s="1"/>
    </row>
    <row r="156" spans="1:11" x14ac:dyDescent="0.25">
      <c r="A156" s="38"/>
      <c r="B156" s="38"/>
      <c r="C156" s="1"/>
      <c r="D156" s="1"/>
      <c r="E156" s="1"/>
      <c r="F156" s="1"/>
      <c r="G156" s="1"/>
      <c r="H156" s="1"/>
    </row>
    <row r="157" spans="1:11" ht="16.5" customHeight="1" x14ac:dyDescent="0.3">
      <c r="A157" s="81" t="s">
        <v>147</v>
      </c>
      <c r="B157" s="38"/>
      <c r="C157" s="76"/>
      <c r="D157" s="84" t="s">
        <v>122</v>
      </c>
      <c r="E157" s="84"/>
      <c r="F157" s="84"/>
      <c r="G157" s="71"/>
      <c r="H157" s="71"/>
    </row>
    <row r="158" spans="1:11" ht="16.5" x14ac:dyDescent="0.3">
      <c r="A158" s="81" t="s">
        <v>148</v>
      </c>
      <c r="B158" s="38"/>
      <c r="C158" s="76"/>
      <c r="D158" s="76"/>
      <c r="E158" s="76"/>
      <c r="F158" s="69"/>
      <c r="G158" s="70"/>
      <c r="H158" s="70"/>
    </row>
    <row r="159" spans="1:11" ht="16.5" x14ac:dyDescent="0.3">
      <c r="A159" s="81" t="s">
        <v>149</v>
      </c>
      <c r="B159" s="38"/>
      <c r="C159" s="76"/>
      <c r="D159" s="85" t="s">
        <v>123</v>
      </c>
      <c r="E159" s="85"/>
      <c r="F159" s="85"/>
      <c r="G159" s="72"/>
      <c r="H159" s="72"/>
    </row>
    <row r="160" spans="1:11" x14ac:dyDescent="0.25">
      <c r="A160" s="38"/>
      <c r="C160" s="1"/>
      <c r="D160" s="1"/>
      <c r="E160" s="1"/>
      <c r="F160" s="1"/>
    </row>
    <row r="161" spans="1:6" x14ac:dyDescent="0.25">
      <c r="A161" s="38"/>
      <c r="D161" s="1"/>
      <c r="E161" s="54"/>
      <c r="F161" s="54"/>
    </row>
    <row r="162" spans="1:6" x14ac:dyDescent="0.25">
      <c r="A162" s="38"/>
      <c r="D162" s="1"/>
      <c r="E162" s="1"/>
      <c r="F162" s="1"/>
    </row>
    <row r="163" spans="1:6" x14ac:dyDescent="0.25">
      <c r="D163" s="1"/>
      <c r="E163" s="53"/>
      <c r="F163" s="53"/>
    </row>
    <row r="164" spans="1:6" x14ac:dyDescent="0.25">
      <c r="D164" s="80"/>
      <c r="E164" s="80"/>
      <c r="F164" s="80"/>
    </row>
    <row r="165" spans="1:6" x14ac:dyDescent="0.25">
      <c r="D165" s="80"/>
      <c r="E165" s="80"/>
      <c r="F165" s="80"/>
    </row>
    <row r="168" spans="1:6" x14ac:dyDescent="0.25">
      <c r="D168" s="99"/>
      <c r="E168" s="99"/>
      <c r="F168" s="99"/>
    </row>
    <row r="170" spans="1:6" x14ac:dyDescent="0.25">
      <c r="D170" s="99"/>
      <c r="E170" s="99"/>
      <c r="F170" s="99"/>
    </row>
  </sheetData>
  <mergeCells count="23">
    <mergeCell ref="D168:F168"/>
    <mergeCell ref="D170:F170"/>
    <mergeCell ref="A52:B52"/>
    <mergeCell ref="D157:F157"/>
    <mergeCell ref="D159:F159"/>
    <mergeCell ref="A114:B114"/>
    <mergeCell ref="A133:B133"/>
    <mergeCell ref="A82:B82"/>
    <mergeCell ref="A152:B152"/>
    <mergeCell ref="A98:B98"/>
    <mergeCell ref="A1:B1"/>
    <mergeCell ref="A2:B2"/>
    <mergeCell ref="A3:B3"/>
    <mergeCell ref="A5:F5"/>
    <mergeCell ref="A6:F6"/>
    <mergeCell ref="A7:F7"/>
    <mergeCell ref="A30:B30"/>
    <mergeCell ref="A34:B34"/>
    <mergeCell ref="A26:B26"/>
    <mergeCell ref="A8:F8"/>
    <mergeCell ref="A15:B15"/>
    <mergeCell ref="A22:B22"/>
    <mergeCell ref="A18:B18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Izvor 11 i 12</vt:lpstr>
      <vt:lpstr>Ostali izvori</vt:lpstr>
      <vt:lpstr>'Izvor 11 i 12'!Print_Area</vt:lpstr>
      <vt:lpstr>'Ostali izvori'!Print_Area</vt:lpstr>
      <vt:lpstr>'Izvor 11 i 12'!Print_Titles</vt:lpstr>
      <vt:lpstr>'Ostali izvori'!Print_Titles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Maleković Iva</dc:creator>
  <cp:lastModifiedBy>vbacic</cp:lastModifiedBy>
  <cp:lastPrinted>2022-05-05T13:22:27Z</cp:lastPrinted>
  <dcterms:created xsi:type="dcterms:W3CDTF">2017-06-14T07:23:35Z</dcterms:created>
  <dcterms:modified xsi:type="dcterms:W3CDTF">2024-02-26T13:27:53Z</dcterms:modified>
</cp:coreProperties>
</file>